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" sheetId="1" r:id="rId1"/>
  </sheets>
  <definedNames/>
  <calcPr fullCalcOnLoad="1"/>
</workbook>
</file>

<file path=xl/sharedStrings.xml><?xml version="1.0" encoding="utf-8"?>
<sst xmlns="http://schemas.openxmlformats.org/spreadsheetml/2006/main" count="169" uniqueCount="107">
  <si>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</si>
  <si>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</si>
  <si>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</si>
  <si>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</si>
  <si>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</si>
  <si>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</si>
  <si>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</si>
  <si>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</si>
  <si>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</si>
  <si>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</si>
  <si>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</si>
  <si>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</si>
  <si>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</si>
  <si>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</si>
  <si>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</si>
  <si>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</si>
  <si>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</si>
  <si>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</si>
  <si>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</si>
  <si>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</si>
  <si>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</si>
  <si>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</si>
  <si>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</si>
  <si>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</si>
  <si>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</si>
  <si>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</si>
  <si>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</si>
  <si>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</si>
  <si>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</si>
  <si>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</si>
  <si>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</si>
  <si>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</si>
  <si>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</si>
  <si>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</si>
  <si>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</si>
  <si>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</si>
  <si>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</si>
  <si>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</si>
  <si>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</si>
  <si>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</si>
  <si>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</si>
  <si>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</si>
  <si>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</si>
  <si>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</si>
  <si>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</si>
  <si>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</si>
  <si>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</si>
  <si>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</si>
  <si>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</si>
  <si>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</si>
  <si>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</si>
  <si>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</si>
  <si>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</si>
  <si>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</si>
  <si>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</si>
  <si>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</si>
  <si>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</si>
  <si>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</si>
  <si>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</si>
  <si>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Sep-Oct</t>
  </si>
  <si>
    <t xml:space="preserve"> </t>
  </si>
  <si>
    <t>FUNGICIDA</t>
  </si>
  <si>
    <t>INSECTICIDA</t>
  </si>
  <si>
    <t>Aradura</t>
  </si>
  <si>
    <t>Rastraje</t>
  </si>
  <si>
    <t>u</t>
  </si>
  <si>
    <t>kg</t>
  </si>
  <si>
    <t>PAPA</t>
  </si>
  <si>
    <t>DE LOS RIOS</t>
  </si>
  <si>
    <t>VALDIVIA</t>
  </si>
  <si>
    <t>VALDIVIA - CORRAL - MAFIL</t>
  </si>
  <si>
    <t>Mar-Abr</t>
  </si>
  <si>
    <t>MERCADO LOCAL</t>
  </si>
  <si>
    <t>HELADAS EXCESO LLUVIA Y SEQUÍA</t>
  </si>
  <si>
    <t>Selección y desifección</t>
  </si>
  <si>
    <t>Octubre</t>
  </si>
  <si>
    <t>Mezcla fertilizantes y otros</t>
  </si>
  <si>
    <t>siembra y abono manual</t>
  </si>
  <si>
    <t>Oct-Nov</t>
  </si>
  <si>
    <t>Aplicación biocidas</t>
  </si>
  <si>
    <t>Nov-Dic</t>
  </si>
  <si>
    <t>Fertilización post-siembra</t>
  </si>
  <si>
    <t>Noviembre</t>
  </si>
  <si>
    <t>Cosecha</t>
  </si>
  <si>
    <t>Aplicación Herbicida pre-siembra</t>
  </si>
  <si>
    <t>Septiembre</t>
  </si>
  <si>
    <t>Abrir surcos</t>
  </si>
  <si>
    <t>Aporca</t>
  </si>
  <si>
    <t>SEMILLA (corriente)</t>
  </si>
  <si>
    <t>SACOS</t>
  </si>
  <si>
    <t>FERTILIZANTES</t>
  </si>
  <si>
    <t>Nitromag</t>
  </si>
  <si>
    <t>Superfosfato Triple</t>
  </si>
  <si>
    <t>Muriato de Potasio</t>
  </si>
  <si>
    <t>HERBICIDAS</t>
  </si>
  <si>
    <t>Glifosato</t>
  </si>
  <si>
    <t>l</t>
  </si>
  <si>
    <t>Bectra</t>
  </si>
  <si>
    <t>Metalaxil</t>
  </si>
  <si>
    <t>Diciembre</t>
  </si>
  <si>
    <t>Muralla Delta 190</t>
  </si>
  <si>
    <t>RENDIMIENTO (qq./ha)</t>
  </si>
  <si>
    <t>DESIREE</t>
  </si>
  <si>
    <t>PRECIO ESPERADO ($/qq)</t>
  </si>
  <si>
    <t>ESCENARIOS COSTO UNITARIO  ($/qq)</t>
  </si>
  <si>
    <t>Rendimiento  (qq/hà)</t>
  </si>
  <si>
    <t>Costo unitario ($/qq) (*)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</si>
</sst>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[$-340A]dddd\,\ d\ &quot;de&quot;\ mmmm\ &quot;de&quot;\ yyyy"/>
  </numFmts>
  <fonts count="5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i/>
      <sz val="7"/>
      <color indexed="8"/>
      <name val="Calibri"/>
      <family val="2"/>
    </font>
    <font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 style="thin">
        <color indexed="10"/>
      </right>
      <top/>
      <bottom style="thin">
        <color indexed="11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5" xfId="0" applyNumberFormat="1" applyFont="1" applyFill="1" applyBorder="1" applyAlignment="1">
      <alignment vertical="center"/>
    </xf>
    <xf numFmtId="165" fontId="13" fillId="33" borderId="15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49" fontId="15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3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horizontal="right" wrapText="1"/>
    </xf>
    <xf numFmtId="0" fontId="5" fillId="33" borderId="15" xfId="0" applyNumberFormat="1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5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5" fillId="33" borderId="15" xfId="0" applyNumberFormat="1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/>
    </xf>
    <xf numFmtId="0" fontId="19" fillId="33" borderId="54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 horizontal="right"/>
    </xf>
    <xf numFmtId="49" fontId="9" fillId="34" borderId="54" xfId="0" applyNumberFormat="1" applyFont="1" applyFill="1" applyBorder="1" applyAlignment="1">
      <alignment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13" fillId="37" borderId="58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horizontal="center" wrapText="1"/>
    </xf>
    <xf numFmtId="3" fontId="3" fillId="33" borderId="24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wrapText="1"/>
    </xf>
    <xf numFmtId="49" fontId="13" fillId="37" borderId="59" xfId="0" applyNumberFormat="1" applyFont="1" applyFill="1" applyBorder="1" applyAlignment="1">
      <alignment horizontal="center" vertical="center"/>
    </xf>
    <xf numFmtId="49" fontId="15" fillId="37" borderId="6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 wrapText="1"/>
    </xf>
    <xf numFmtId="3" fontId="8" fillId="34" borderId="15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168" fontId="15" fillId="0" borderId="61" xfId="47" applyNumberFormat="1" applyFont="1" applyBorder="1" applyAlignment="1">
      <alignment vertical="center"/>
    </xf>
    <xf numFmtId="168" fontId="15" fillId="0" borderId="61" xfId="47" applyNumberFormat="1" applyFont="1" applyBorder="1" applyAlignment="1">
      <alignment horizontal="right" vertical="center"/>
    </xf>
    <xf numFmtId="3" fontId="8" fillId="34" borderId="24" xfId="0" applyNumberFormat="1" applyFont="1" applyFill="1" applyBorder="1" applyAlignment="1">
      <alignment horizontal="right" vertical="center"/>
    </xf>
    <xf numFmtId="0" fontId="21" fillId="0" borderId="61" xfId="0" applyFont="1" applyBorder="1" applyAlignment="1">
      <alignment vertical="center"/>
    </xf>
    <xf numFmtId="3" fontId="9" fillId="34" borderId="54" xfId="0" applyNumberFormat="1" applyFont="1" applyFill="1" applyBorder="1" applyAlignment="1">
      <alignment horizontal="right" vertical="center"/>
    </xf>
    <xf numFmtId="168" fontId="22" fillId="0" borderId="61" xfId="47" applyNumberFormat="1" applyFont="1" applyBorder="1" applyAlignment="1">
      <alignment vertical="center"/>
    </xf>
    <xf numFmtId="14" fontId="56" fillId="0" borderId="62" xfId="52" applyNumberFormat="1" applyFont="1" applyBorder="1" applyAlignment="1">
      <alignment horizontal="right" vertical="center"/>
      <protection/>
    </xf>
    <xf numFmtId="49" fontId="4" fillId="34" borderId="15" xfId="0" applyNumberFormat="1" applyFont="1" applyFill="1" applyBorder="1" applyAlignment="1">
      <alignment wrapText="1"/>
    </xf>
    <xf numFmtId="0" fontId="4" fillId="39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horizontal="center" vertical="center"/>
    </xf>
    <xf numFmtId="49" fontId="18" fillId="38" borderId="66" xfId="0" applyNumberFormat="1" applyFont="1" applyFill="1" applyBorder="1" applyAlignment="1">
      <alignment vertical="center"/>
    </xf>
    <xf numFmtId="0" fontId="13" fillId="38" borderId="67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tabSelected="1" zoomScalePageLayoutView="0" workbookViewId="0" topLeftCell="A14">
      <selection activeCell="I14" sqref="I14"/>
    </sheetView>
  </sheetViews>
  <sheetFormatPr defaultColWidth="10.8515625" defaultRowHeight="11.25" customHeight="1"/>
  <cols>
    <col min="1" max="1" width="3.0039062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8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104"/>
    </row>
    <row r="2" spans="1:7" ht="15" customHeight="1">
      <c r="A2" s="2"/>
      <c r="B2" s="2"/>
      <c r="C2" s="2"/>
      <c r="D2" s="2"/>
      <c r="E2" s="2"/>
      <c r="F2" s="2"/>
      <c r="G2" s="104"/>
    </row>
    <row r="3" spans="1:7" ht="15" customHeight="1">
      <c r="A3" s="2"/>
      <c r="B3" s="2"/>
      <c r="C3" s="2"/>
      <c r="D3" s="2"/>
      <c r="E3" s="2"/>
      <c r="F3" s="2"/>
      <c r="G3" s="104"/>
    </row>
    <row r="4" spans="1:7" ht="15" customHeight="1">
      <c r="A4" s="2"/>
      <c r="B4" s="2"/>
      <c r="C4" s="2"/>
      <c r="D4" s="2"/>
      <c r="E4" s="2"/>
      <c r="F4" s="2"/>
      <c r="G4" s="104"/>
    </row>
    <row r="5" spans="1:7" ht="15" customHeight="1">
      <c r="A5" s="2"/>
      <c r="B5" s="2"/>
      <c r="C5" s="2"/>
      <c r="D5" s="2"/>
      <c r="E5" s="2"/>
      <c r="F5" s="2"/>
      <c r="G5" s="104"/>
    </row>
    <row r="6" spans="1:7" ht="15" customHeight="1">
      <c r="A6" s="2"/>
      <c r="B6" s="2"/>
      <c r="C6" s="2"/>
      <c r="D6" s="2"/>
      <c r="E6" s="2"/>
      <c r="F6" s="2"/>
      <c r="G6" s="104"/>
    </row>
    <row r="7" spans="1:7" ht="15" customHeight="1">
      <c r="A7" s="2"/>
      <c r="B7" s="2"/>
      <c r="C7" s="2"/>
      <c r="D7" s="2"/>
      <c r="E7" s="2"/>
      <c r="F7" s="2"/>
      <c r="G7" s="104"/>
    </row>
    <row r="8" spans="1:7" ht="15" customHeight="1">
      <c r="A8" s="2"/>
      <c r="B8" s="3"/>
      <c r="C8" s="4"/>
      <c r="D8" s="2"/>
      <c r="E8" s="4"/>
      <c r="F8" s="4"/>
      <c r="G8" s="105"/>
    </row>
    <row r="9" spans="1:7" ht="12" customHeight="1">
      <c r="A9" s="5"/>
      <c r="B9" s="6" t="s">
        <v>0</v>
      </c>
      <c r="C9" s="7" t="s">
        <v>67</v>
      </c>
      <c r="D9" s="8"/>
      <c r="E9" s="153" t="s">
        <v>101</v>
      </c>
      <c r="F9" s="154"/>
      <c r="G9" s="141">
        <v>250</v>
      </c>
    </row>
    <row r="10" spans="1:7" ht="18" customHeight="1">
      <c r="A10" s="5"/>
      <c r="B10" s="9" t="s">
        <v>1</v>
      </c>
      <c r="C10" s="119" t="s">
        <v>102</v>
      </c>
      <c r="D10" s="10"/>
      <c r="E10" s="155" t="s">
        <v>2</v>
      </c>
      <c r="F10" s="156"/>
      <c r="G10" s="12" t="s">
        <v>71</v>
      </c>
    </row>
    <row r="11" spans="1:7" ht="18" customHeight="1">
      <c r="A11" s="5"/>
      <c r="B11" s="9" t="s">
        <v>3</v>
      </c>
      <c r="C11" s="12" t="s">
        <v>58</v>
      </c>
      <c r="D11" s="10"/>
      <c r="E11" s="155" t="s">
        <v>103</v>
      </c>
      <c r="F11" s="156"/>
      <c r="G11" s="106">
        <v>30000</v>
      </c>
    </row>
    <row r="12" spans="1:7" ht="11.25" customHeight="1">
      <c r="A12" s="5"/>
      <c r="B12" s="9" t="s">
        <v>4</v>
      </c>
      <c r="C12" s="13" t="s">
        <v>68</v>
      </c>
      <c r="D12" s="10"/>
      <c r="E12" s="14" t="s">
        <v>5</v>
      </c>
      <c r="F12" s="15"/>
      <c r="G12" s="99">
        <f>G9*G11</f>
        <v>7500000</v>
      </c>
    </row>
    <row r="13" spans="1:7" ht="11.25" customHeight="1">
      <c r="A13" s="5"/>
      <c r="B13" s="9" t="s">
        <v>6</v>
      </c>
      <c r="C13" s="12" t="s">
        <v>69</v>
      </c>
      <c r="D13" s="10"/>
      <c r="E13" s="155" t="s">
        <v>7</v>
      </c>
      <c r="F13" s="156"/>
      <c r="G13" s="12" t="s">
        <v>72</v>
      </c>
    </row>
    <row r="14" spans="1:7" ht="30" customHeight="1">
      <c r="A14" s="5"/>
      <c r="B14" s="9" t="s">
        <v>8</v>
      </c>
      <c r="C14" s="13" t="s">
        <v>70</v>
      </c>
      <c r="D14" s="10"/>
      <c r="E14" s="155" t="s">
        <v>9</v>
      </c>
      <c r="F14" s="156"/>
      <c r="G14" s="12" t="s">
        <v>71</v>
      </c>
    </row>
    <row r="15" spans="1:7" ht="25.5" customHeight="1">
      <c r="A15" s="5"/>
      <c r="B15" s="9" t="s">
        <v>10</v>
      </c>
      <c r="C15" s="152">
        <v>45012</v>
      </c>
      <c r="D15" s="10"/>
      <c r="E15" s="157" t="s">
        <v>11</v>
      </c>
      <c r="F15" s="158"/>
      <c r="G15" s="13" t="s">
        <v>73</v>
      </c>
    </row>
    <row r="16" spans="1:7" ht="12" customHeight="1">
      <c r="A16" s="2"/>
      <c r="B16" s="16"/>
      <c r="C16" s="17"/>
      <c r="D16" s="18"/>
      <c r="E16" s="19"/>
      <c r="F16" s="19"/>
      <c r="G16" s="107"/>
    </row>
    <row r="17" spans="1:7" ht="12" customHeight="1">
      <c r="A17" s="20"/>
      <c r="B17" s="159" t="s">
        <v>12</v>
      </c>
      <c r="C17" s="160"/>
      <c r="D17" s="160"/>
      <c r="E17" s="160"/>
      <c r="F17" s="160"/>
      <c r="G17" s="160"/>
    </row>
    <row r="18" spans="1:7" ht="12" customHeight="1">
      <c r="A18" s="2"/>
      <c r="B18" s="21"/>
      <c r="C18" s="22"/>
      <c r="D18" s="22"/>
      <c r="E18" s="22"/>
      <c r="F18" s="23"/>
      <c r="G18" s="108"/>
    </row>
    <row r="19" spans="1:7" ht="12" customHeight="1">
      <c r="A19" s="5"/>
      <c r="B19" s="24" t="s">
        <v>13</v>
      </c>
      <c r="C19" s="25"/>
      <c r="D19" s="26"/>
      <c r="E19" s="26"/>
      <c r="F19" s="26"/>
      <c r="G19" s="109"/>
    </row>
    <row r="20" spans="1:7" ht="24" customHeight="1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>
      <c r="A21" s="20"/>
      <c r="B21" s="11" t="s">
        <v>74</v>
      </c>
      <c r="C21" s="28" t="s">
        <v>20</v>
      </c>
      <c r="D21" s="100">
        <v>1</v>
      </c>
      <c r="E21" s="28" t="s">
        <v>75</v>
      </c>
      <c r="F21" s="134">
        <v>15500</v>
      </c>
      <c r="G21" s="142">
        <f aca="true" t="shared" si="0" ref="G21:G26">+D21*F21</f>
        <v>15500</v>
      </c>
    </row>
    <row r="22" spans="1:7" ht="12.75" customHeight="1">
      <c r="A22" s="20"/>
      <c r="B22" s="11" t="s">
        <v>76</v>
      </c>
      <c r="C22" s="28" t="s">
        <v>20</v>
      </c>
      <c r="D22" s="100">
        <v>0.5</v>
      </c>
      <c r="E22" s="28" t="s">
        <v>75</v>
      </c>
      <c r="F22" s="134">
        <v>15500</v>
      </c>
      <c r="G22" s="142">
        <f t="shared" si="0"/>
        <v>7750</v>
      </c>
    </row>
    <row r="23" spans="1:7" ht="12.75" customHeight="1">
      <c r="A23" s="20"/>
      <c r="B23" s="11" t="s">
        <v>77</v>
      </c>
      <c r="C23" s="28" t="s">
        <v>20</v>
      </c>
      <c r="D23" s="138">
        <v>8</v>
      </c>
      <c r="E23" s="28" t="s">
        <v>78</v>
      </c>
      <c r="F23" s="134">
        <v>15500</v>
      </c>
      <c r="G23" s="142">
        <f t="shared" si="0"/>
        <v>124000</v>
      </c>
    </row>
    <row r="24" spans="1:7" ht="12.75" customHeight="1">
      <c r="A24" s="20"/>
      <c r="B24" s="11" t="s">
        <v>79</v>
      </c>
      <c r="C24" s="28" t="s">
        <v>20</v>
      </c>
      <c r="D24" s="100">
        <v>1.5</v>
      </c>
      <c r="E24" s="28" t="s">
        <v>80</v>
      </c>
      <c r="F24" s="134">
        <v>15500</v>
      </c>
      <c r="G24" s="142">
        <f t="shared" si="0"/>
        <v>23250</v>
      </c>
    </row>
    <row r="25" spans="1:7" ht="12.75" customHeight="1">
      <c r="A25" s="20"/>
      <c r="B25" s="11" t="s">
        <v>81</v>
      </c>
      <c r="C25" s="28" t="s">
        <v>20</v>
      </c>
      <c r="D25" s="100">
        <v>0.5</v>
      </c>
      <c r="E25" s="28" t="s">
        <v>82</v>
      </c>
      <c r="F25" s="134">
        <v>15500</v>
      </c>
      <c r="G25" s="142">
        <f t="shared" si="0"/>
        <v>7750</v>
      </c>
    </row>
    <row r="26" spans="1:7" ht="12.75" customHeight="1">
      <c r="A26" s="20"/>
      <c r="B26" s="11" t="s">
        <v>83</v>
      </c>
      <c r="C26" s="28" t="s">
        <v>20</v>
      </c>
      <c r="D26" s="138">
        <v>104.347826086</v>
      </c>
      <c r="E26" s="28" t="s">
        <v>71</v>
      </c>
      <c r="F26" s="134">
        <v>15500</v>
      </c>
      <c r="G26" s="142">
        <f t="shared" si="0"/>
        <v>1617391.304333</v>
      </c>
    </row>
    <row r="27" spans="1:7" ht="12.75" customHeight="1">
      <c r="A27" s="20"/>
      <c r="B27" s="29" t="s">
        <v>21</v>
      </c>
      <c r="C27" s="30"/>
      <c r="D27" s="30"/>
      <c r="E27" s="30"/>
      <c r="F27" s="31"/>
      <c r="G27" s="143">
        <f>SUM(G21:G26)</f>
        <v>1795641.304333</v>
      </c>
    </row>
    <row r="28" spans="1:7" ht="12.75" customHeight="1">
      <c r="A28" s="20"/>
      <c r="B28" s="21"/>
      <c r="C28" s="23"/>
      <c r="D28" s="23"/>
      <c r="E28" s="23"/>
      <c r="F28" s="32"/>
      <c r="G28" s="110"/>
    </row>
    <row r="29" spans="1:7" ht="12.75" customHeight="1">
      <c r="A29" s="20"/>
      <c r="B29" s="33" t="s">
        <v>22</v>
      </c>
      <c r="C29" s="34"/>
      <c r="D29" s="35"/>
      <c r="E29" s="35"/>
      <c r="F29" s="36"/>
      <c r="G29" s="111"/>
    </row>
    <row r="30" spans="1:7" ht="12.75" customHeight="1">
      <c r="A30" s="20"/>
      <c r="B30" s="37" t="s">
        <v>14</v>
      </c>
      <c r="C30" s="38" t="s">
        <v>15</v>
      </c>
      <c r="D30" s="38" t="s">
        <v>16</v>
      </c>
      <c r="E30" s="37" t="s">
        <v>60</v>
      </c>
      <c r="F30" s="38" t="s">
        <v>18</v>
      </c>
      <c r="G30" s="37" t="s">
        <v>19</v>
      </c>
    </row>
    <row r="31" spans="1:7" ht="15.75" customHeight="1">
      <c r="A31" s="20"/>
      <c r="B31" s="39"/>
      <c r="C31" s="40" t="s">
        <v>60</v>
      </c>
      <c r="D31" s="40" t="s">
        <v>60</v>
      </c>
      <c r="E31" s="40" t="s">
        <v>60</v>
      </c>
      <c r="F31" s="98" t="s">
        <v>60</v>
      </c>
      <c r="G31" s="135"/>
    </row>
    <row r="32" spans="1:7" ht="12.75" customHeight="1">
      <c r="A32" s="20"/>
      <c r="B32" s="41" t="s">
        <v>23</v>
      </c>
      <c r="C32" s="42"/>
      <c r="D32" s="42"/>
      <c r="E32" s="42"/>
      <c r="F32" s="43"/>
      <c r="G32" s="136"/>
    </row>
    <row r="33" spans="1:7" ht="12.75" customHeight="1">
      <c r="A33" s="20"/>
      <c r="B33" s="44"/>
      <c r="C33" s="45"/>
      <c r="D33" s="45"/>
      <c r="E33" s="45"/>
      <c r="F33" s="46"/>
      <c r="G33" s="112"/>
    </row>
    <row r="34" spans="1:7" ht="12.75" customHeight="1">
      <c r="A34" s="20"/>
      <c r="B34" s="33" t="s">
        <v>24</v>
      </c>
      <c r="C34" s="34"/>
      <c r="D34" s="35"/>
      <c r="E34" s="35"/>
      <c r="F34" s="36"/>
      <c r="G34" s="111"/>
    </row>
    <row r="35" spans="1:7" ht="12" customHeight="1">
      <c r="A35" s="2"/>
      <c r="B35" s="47" t="s">
        <v>14</v>
      </c>
      <c r="C35" s="47" t="s">
        <v>15</v>
      </c>
      <c r="D35" s="47" t="s">
        <v>16</v>
      </c>
      <c r="E35" s="47" t="s">
        <v>17</v>
      </c>
      <c r="F35" s="48" t="s">
        <v>18</v>
      </c>
      <c r="G35" s="47" t="s">
        <v>19</v>
      </c>
    </row>
    <row r="36" spans="1:7" ht="12" customHeight="1">
      <c r="A36" s="5"/>
      <c r="B36" s="144" t="s">
        <v>84</v>
      </c>
      <c r="C36" s="145" t="s">
        <v>25</v>
      </c>
      <c r="D36" s="145">
        <v>0.04</v>
      </c>
      <c r="E36" s="145" t="s">
        <v>85</v>
      </c>
      <c r="F36" s="146">
        <v>150000</v>
      </c>
      <c r="G36" s="147">
        <f aca="true" t="shared" si="1" ref="G36:G41">+D36*F36</f>
        <v>6000</v>
      </c>
    </row>
    <row r="37" spans="1:7" ht="24" customHeight="1">
      <c r="A37" s="5"/>
      <c r="B37" s="144" t="s">
        <v>64</v>
      </c>
      <c r="C37" s="145" t="s">
        <v>25</v>
      </c>
      <c r="D37" s="145">
        <v>0.13</v>
      </c>
      <c r="E37" s="145" t="s">
        <v>85</v>
      </c>
      <c r="F37" s="146">
        <v>150000</v>
      </c>
      <c r="G37" s="147">
        <f t="shared" si="1"/>
        <v>19500</v>
      </c>
    </row>
    <row r="38" spans="1:7" ht="12" customHeight="1">
      <c r="A38" s="5"/>
      <c r="B38" s="144" t="s">
        <v>63</v>
      </c>
      <c r="C38" s="145" t="s">
        <v>25</v>
      </c>
      <c r="D38" s="145">
        <v>0.06</v>
      </c>
      <c r="E38" s="145" t="s">
        <v>85</v>
      </c>
      <c r="F38" s="146">
        <v>530000</v>
      </c>
      <c r="G38" s="147">
        <f t="shared" si="1"/>
        <v>31800</v>
      </c>
    </row>
    <row r="39" spans="1:7" ht="12" customHeight="1">
      <c r="A39" s="5"/>
      <c r="B39" s="144" t="s">
        <v>64</v>
      </c>
      <c r="C39" s="145" t="s">
        <v>25</v>
      </c>
      <c r="D39" s="145">
        <v>0.25</v>
      </c>
      <c r="E39" s="145" t="s">
        <v>75</v>
      </c>
      <c r="F39" s="146">
        <v>150000</v>
      </c>
      <c r="G39" s="147">
        <f t="shared" si="1"/>
        <v>37500</v>
      </c>
    </row>
    <row r="40" spans="1:7" ht="12" customHeight="1">
      <c r="A40" s="2"/>
      <c r="B40" s="144" t="s">
        <v>86</v>
      </c>
      <c r="C40" s="145" t="s">
        <v>25</v>
      </c>
      <c r="D40" s="145">
        <v>0.08</v>
      </c>
      <c r="E40" s="145" t="s">
        <v>75</v>
      </c>
      <c r="F40" s="146">
        <v>530000</v>
      </c>
      <c r="G40" s="147">
        <f t="shared" si="1"/>
        <v>42400</v>
      </c>
    </row>
    <row r="41" spans="1:7" ht="12" customHeight="1">
      <c r="A41" s="5"/>
      <c r="B41" s="144" t="s">
        <v>87</v>
      </c>
      <c r="C41" s="145" t="s">
        <v>25</v>
      </c>
      <c r="D41" s="145">
        <v>0.19</v>
      </c>
      <c r="E41" s="145" t="s">
        <v>82</v>
      </c>
      <c r="F41" s="146">
        <v>220000</v>
      </c>
      <c r="G41" s="147">
        <f t="shared" si="1"/>
        <v>41800</v>
      </c>
    </row>
    <row r="42" spans="1:7" ht="24" customHeight="1">
      <c r="A42" s="5"/>
      <c r="B42" s="49" t="s">
        <v>26</v>
      </c>
      <c r="C42" s="50"/>
      <c r="D42" s="50"/>
      <c r="E42" s="50"/>
      <c r="F42" s="50"/>
      <c r="G42" s="148">
        <f>SUM(G36:G41)</f>
        <v>179000</v>
      </c>
    </row>
    <row r="43" spans="1:7" ht="12.75" customHeight="1">
      <c r="A43" s="20"/>
      <c r="B43" s="44"/>
      <c r="C43" s="45"/>
      <c r="D43" s="45"/>
      <c r="E43" s="45"/>
      <c r="F43" s="46"/>
      <c r="G43" s="112"/>
    </row>
    <row r="44" spans="1:7" ht="12.75" customHeight="1">
      <c r="A44" s="20"/>
      <c r="B44" s="33" t="s">
        <v>27</v>
      </c>
      <c r="C44" s="34"/>
      <c r="D44" s="35"/>
      <c r="E44" s="35"/>
      <c r="F44" s="36"/>
      <c r="G44" s="111"/>
    </row>
    <row r="45" spans="1:7" ht="12.75" customHeight="1">
      <c r="A45" s="20"/>
      <c r="B45" s="102" t="s">
        <v>28</v>
      </c>
      <c r="C45" s="102" t="s">
        <v>29</v>
      </c>
      <c r="D45" s="102" t="s">
        <v>30</v>
      </c>
      <c r="E45" s="102" t="s">
        <v>17</v>
      </c>
      <c r="F45" s="102" t="s">
        <v>18</v>
      </c>
      <c r="G45" s="113" t="s">
        <v>19</v>
      </c>
    </row>
    <row r="46" spans="1:7" ht="12.75" customHeight="1">
      <c r="A46" s="20"/>
      <c r="B46" s="149" t="s">
        <v>88</v>
      </c>
      <c r="C46" s="145" t="s">
        <v>66</v>
      </c>
      <c r="D46" s="145">
        <v>2500</v>
      </c>
      <c r="E46" s="145" t="s">
        <v>59</v>
      </c>
      <c r="F46" s="151">
        <v>600</v>
      </c>
      <c r="G46" s="146">
        <f>D46*F46</f>
        <v>1500000</v>
      </c>
    </row>
    <row r="47" spans="1:7" ht="12.75" customHeight="1">
      <c r="A47" s="20"/>
      <c r="B47" s="149" t="s">
        <v>89</v>
      </c>
      <c r="C47" s="145" t="s">
        <v>65</v>
      </c>
      <c r="D47" s="145">
        <v>600</v>
      </c>
      <c r="E47" s="145" t="s">
        <v>71</v>
      </c>
      <c r="F47" s="151">
        <v>180</v>
      </c>
      <c r="G47" s="146">
        <f aca="true" t="shared" si="2" ref="G47:G58">D47*F47</f>
        <v>108000</v>
      </c>
    </row>
    <row r="48" spans="1:7" ht="12.75" customHeight="1">
      <c r="A48" s="5"/>
      <c r="B48" s="149" t="s">
        <v>90</v>
      </c>
      <c r="C48" s="145"/>
      <c r="D48" s="145"/>
      <c r="E48" s="145"/>
      <c r="F48" s="151"/>
      <c r="G48" s="146"/>
    </row>
    <row r="49" spans="1:7" ht="12" customHeight="1">
      <c r="A49" s="2"/>
      <c r="B49" s="144" t="s">
        <v>91</v>
      </c>
      <c r="C49" s="145" t="s">
        <v>66</v>
      </c>
      <c r="D49" s="145">
        <v>500</v>
      </c>
      <c r="E49" s="145" t="s">
        <v>78</v>
      </c>
      <c r="F49" s="151">
        <v>958</v>
      </c>
      <c r="G49" s="146">
        <f t="shared" si="2"/>
        <v>479000</v>
      </c>
    </row>
    <row r="50" spans="1:7" ht="12" customHeight="1">
      <c r="A50" s="5"/>
      <c r="B50" s="144" t="s">
        <v>92</v>
      </c>
      <c r="C50" s="145" t="s">
        <v>66</v>
      </c>
      <c r="D50" s="145">
        <v>650</v>
      </c>
      <c r="E50" s="145" t="s">
        <v>75</v>
      </c>
      <c r="F50" s="151">
        <v>926</v>
      </c>
      <c r="G50" s="146">
        <f t="shared" si="2"/>
        <v>601900</v>
      </c>
    </row>
    <row r="51" spans="1:11" ht="24" customHeight="1">
      <c r="A51" s="5"/>
      <c r="B51" s="144" t="s">
        <v>93</v>
      </c>
      <c r="C51" s="145" t="s">
        <v>66</v>
      </c>
      <c r="D51" s="145">
        <v>250</v>
      </c>
      <c r="E51" s="145" t="s">
        <v>75</v>
      </c>
      <c r="F51" s="151">
        <v>968</v>
      </c>
      <c r="G51" s="146">
        <f t="shared" si="2"/>
        <v>242000</v>
      </c>
      <c r="K51" s="97"/>
    </row>
    <row r="52" spans="1:11" ht="12.75" customHeight="1">
      <c r="A52" s="61"/>
      <c r="B52" s="149" t="s">
        <v>94</v>
      </c>
      <c r="C52" s="145"/>
      <c r="D52" s="145"/>
      <c r="E52" s="145"/>
      <c r="F52" s="151"/>
      <c r="G52" s="146"/>
      <c r="K52" s="97"/>
    </row>
    <row r="53" spans="1:7" ht="12.75" customHeight="1">
      <c r="A53" s="61"/>
      <c r="B53" s="144" t="s">
        <v>95</v>
      </c>
      <c r="C53" s="145" t="s">
        <v>96</v>
      </c>
      <c r="D53" s="145">
        <v>3</v>
      </c>
      <c r="E53" s="145" t="s">
        <v>85</v>
      </c>
      <c r="F53" s="151">
        <v>17900</v>
      </c>
      <c r="G53" s="146">
        <f t="shared" si="2"/>
        <v>53700</v>
      </c>
    </row>
    <row r="54" spans="1:7" ht="12.75" customHeight="1">
      <c r="A54" s="61"/>
      <c r="B54" s="144" t="s">
        <v>97</v>
      </c>
      <c r="C54" s="145" t="s">
        <v>96</v>
      </c>
      <c r="D54" s="145">
        <v>1</v>
      </c>
      <c r="E54" s="145" t="s">
        <v>82</v>
      </c>
      <c r="F54" s="151">
        <v>35780</v>
      </c>
      <c r="G54" s="146">
        <f t="shared" si="2"/>
        <v>35780</v>
      </c>
    </row>
    <row r="55" spans="1:7" ht="12.75" customHeight="1">
      <c r="A55" s="61"/>
      <c r="B55" s="149" t="s">
        <v>61</v>
      </c>
      <c r="C55" s="145"/>
      <c r="D55" s="145"/>
      <c r="E55" s="145"/>
      <c r="F55" s="151"/>
      <c r="G55" s="146"/>
    </row>
    <row r="56" spans="1:7" ht="12.75" customHeight="1">
      <c r="A56" s="61"/>
      <c r="B56" s="144" t="s">
        <v>98</v>
      </c>
      <c r="C56" s="145" t="s">
        <v>66</v>
      </c>
      <c r="D56" s="145">
        <v>2</v>
      </c>
      <c r="E56" s="145" t="s">
        <v>99</v>
      </c>
      <c r="F56" s="151">
        <v>29700</v>
      </c>
      <c r="G56" s="146">
        <f t="shared" si="2"/>
        <v>59400</v>
      </c>
    </row>
    <row r="57" spans="1:7" ht="12.75" customHeight="1">
      <c r="A57" s="61"/>
      <c r="B57" s="149" t="s">
        <v>62</v>
      </c>
      <c r="C57" s="145"/>
      <c r="D57" s="145"/>
      <c r="E57" s="145"/>
      <c r="F57" s="151"/>
      <c r="G57" s="146"/>
    </row>
    <row r="58" spans="1:7" ht="12.75" customHeight="1">
      <c r="A58" s="61"/>
      <c r="B58" s="144" t="s">
        <v>100</v>
      </c>
      <c r="C58" s="145" t="s">
        <v>96</v>
      </c>
      <c r="D58" s="145">
        <v>0.2</v>
      </c>
      <c r="E58" s="145" t="s">
        <v>80</v>
      </c>
      <c r="F58" s="151">
        <v>41500</v>
      </c>
      <c r="G58" s="146">
        <f t="shared" si="2"/>
        <v>8300</v>
      </c>
    </row>
    <row r="59" spans="1:7" ht="12.75" customHeight="1">
      <c r="A59" s="61"/>
      <c r="B59" s="129" t="s">
        <v>31</v>
      </c>
      <c r="C59" s="130"/>
      <c r="D59" s="130"/>
      <c r="E59" s="130"/>
      <c r="F59" s="131"/>
      <c r="G59" s="150">
        <f>SUM(G46:G58)</f>
        <v>3088080</v>
      </c>
    </row>
    <row r="60" spans="1:7" ht="12.75" customHeight="1">
      <c r="A60" s="61"/>
      <c r="B60" s="124"/>
      <c r="C60" s="125"/>
      <c r="D60" s="125"/>
      <c r="E60" s="126"/>
      <c r="F60" s="127"/>
      <c r="G60" s="128"/>
    </row>
    <row r="61" spans="1:7" ht="12.75" customHeight="1">
      <c r="A61" s="61"/>
      <c r="B61" s="33" t="s">
        <v>32</v>
      </c>
      <c r="C61" s="34"/>
      <c r="D61" s="35"/>
      <c r="E61" s="35"/>
      <c r="F61" s="36"/>
      <c r="G61" s="111"/>
    </row>
    <row r="62" spans="1:7" ht="12.75" customHeight="1">
      <c r="A62" s="61"/>
      <c r="B62" s="121" t="s">
        <v>33</v>
      </c>
      <c r="C62" s="102" t="s">
        <v>29</v>
      </c>
      <c r="D62" s="102" t="s">
        <v>30</v>
      </c>
      <c r="E62" s="121" t="s">
        <v>17</v>
      </c>
      <c r="F62" s="102" t="s">
        <v>18</v>
      </c>
      <c r="G62" s="121" t="s">
        <v>19</v>
      </c>
    </row>
    <row r="63" spans="1:7" ht="12.75" customHeight="1">
      <c r="A63" s="61"/>
      <c r="B63" s="122" t="s">
        <v>60</v>
      </c>
      <c r="C63" s="123" t="s">
        <v>60</v>
      </c>
      <c r="D63" s="123" t="s">
        <v>60</v>
      </c>
      <c r="E63" s="101" t="s">
        <v>60</v>
      </c>
      <c r="F63" s="103" t="s">
        <v>60</v>
      </c>
      <c r="G63" s="103"/>
    </row>
    <row r="64" spans="1:7" ht="13.5" customHeight="1">
      <c r="A64" s="61"/>
      <c r="B64" s="51" t="s">
        <v>34</v>
      </c>
      <c r="C64" s="52"/>
      <c r="D64" s="52"/>
      <c r="E64" s="120"/>
      <c r="F64" s="53"/>
      <c r="G64" s="137"/>
    </row>
    <row r="65" spans="1:7" ht="12" customHeight="1">
      <c r="A65" s="2"/>
      <c r="B65" s="64"/>
      <c r="C65" s="64"/>
      <c r="D65" s="64"/>
      <c r="E65" s="64"/>
      <c r="F65" s="65"/>
      <c r="G65" s="114"/>
    </row>
    <row r="66" spans="1:7" ht="12" customHeight="1">
      <c r="A66" s="5"/>
      <c r="B66" s="66" t="s">
        <v>35</v>
      </c>
      <c r="C66" s="67"/>
      <c r="D66" s="67"/>
      <c r="E66" s="67"/>
      <c r="F66" s="67"/>
      <c r="G66" s="68">
        <f>G27+G32+G42+G59+G64</f>
        <v>5062721.3043329995</v>
      </c>
    </row>
    <row r="67" spans="1:7" ht="24" customHeight="1">
      <c r="A67" s="5"/>
      <c r="B67" s="69" t="s">
        <v>36</v>
      </c>
      <c r="C67" s="55"/>
      <c r="D67" s="55"/>
      <c r="E67" s="55"/>
      <c r="F67" s="55"/>
      <c r="G67" s="70">
        <f>G66*0.05</f>
        <v>253136.06521665</v>
      </c>
    </row>
    <row r="68" spans="1:7" ht="16.5" customHeight="1">
      <c r="A68" s="61"/>
      <c r="B68" s="71" t="s">
        <v>37</v>
      </c>
      <c r="C68" s="54"/>
      <c r="D68" s="54"/>
      <c r="E68" s="54"/>
      <c r="F68" s="54"/>
      <c r="G68" s="72">
        <f>G67+G66</f>
        <v>5315857.36954965</v>
      </c>
    </row>
    <row r="69" spans="1:9" ht="13.5" customHeight="1">
      <c r="A69" s="5"/>
      <c r="B69" s="69" t="s">
        <v>38</v>
      </c>
      <c r="C69" s="55"/>
      <c r="D69" s="55"/>
      <c r="E69" s="55"/>
      <c r="F69" s="55"/>
      <c r="G69" s="70">
        <f>G12</f>
        <v>7500000</v>
      </c>
      <c r="I69" s="132"/>
    </row>
    <row r="70" spans="1:7" ht="12" customHeight="1">
      <c r="A70" s="2"/>
      <c r="B70" s="73" t="s">
        <v>39</v>
      </c>
      <c r="C70" s="74"/>
      <c r="D70" s="74"/>
      <c r="E70" s="74"/>
      <c r="F70" s="74"/>
      <c r="G70" s="68">
        <f>G69-G68</f>
        <v>2184142.63045035</v>
      </c>
    </row>
    <row r="71" spans="1:7" ht="12" customHeight="1">
      <c r="A71" s="61"/>
      <c r="B71" s="62" t="s">
        <v>40</v>
      </c>
      <c r="C71" s="63"/>
      <c r="D71" s="63"/>
      <c r="E71" s="63"/>
      <c r="F71" s="63"/>
      <c r="G71" s="115"/>
    </row>
    <row r="72" spans="1:7" ht="12" customHeight="1" thickBot="1">
      <c r="A72" s="61"/>
      <c r="B72" s="75"/>
      <c r="C72" s="63"/>
      <c r="D72" s="63"/>
      <c r="E72" s="63"/>
      <c r="F72" s="63"/>
      <c r="G72" s="115"/>
    </row>
    <row r="73" spans="1:7" ht="12" customHeight="1">
      <c r="A73" s="61"/>
      <c r="B73" s="86" t="s">
        <v>41</v>
      </c>
      <c r="C73" s="87"/>
      <c r="D73" s="87"/>
      <c r="E73" s="87"/>
      <c r="F73" s="88"/>
      <c r="G73" s="115"/>
    </row>
    <row r="74" spans="1:7" ht="12" customHeight="1">
      <c r="A74" s="61"/>
      <c r="B74" s="89" t="s">
        <v>42</v>
      </c>
      <c r="C74" s="60"/>
      <c r="D74" s="60"/>
      <c r="E74" s="60"/>
      <c r="F74" s="90"/>
      <c r="G74" s="115"/>
    </row>
    <row r="75" spans="1:7" ht="12" customHeight="1">
      <c r="A75" s="61"/>
      <c r="B75" s="89" t="s">
        <v>43</v>
      </c>
      <c r="C75" s="60"/>
      <c r="D75" s="60"/>
      <c r="E75" s="60"/>
      <c r="F75" s="90"/>
      <c r="G75" s="115"/>
    </row>
    <row r="76" spans="1:7" ht="12" customHeight="1">
      <c r="A76" s="61"/>
      <c r="B76" s="89" t="s">
        <v>44</v>
      </c>
      <c r="C76" s="60"/>
      <c r="D76" s="60"/>
      <c r="E76" s="60"/>
      <c r="F76" s="90"/>
      <c r="G76" s="115"/>
    </row>
    <row r="77" spans="1:7" ht="12.75" customHeight="1">
      <c r="A77" s="61"/>
      <c r="B77" s="89" t="s">
        <v>45</v>
      </c>
      <c r="C77" s="60"/>
      <c r="D77" s="60"/>
      <c r="E77" s="60"/>
      <c r="F77" s="90"/>
      <c r="G77" s="115"/>
    </row>
    <row r="78" spans="1:7" ht="12" customHeight="1">
      <c r="A78" s="61"/>
      <c r="B78" s="89" t="s">
        <v>46</v>
      </c>
      <c r="C78" s="60"/>
      <c r="D78" s="60"/>
      <c r="E78" s="60"/>
      <c r="F78" s="90"/>
      <c r="G78" s="115"/>
    </row>
    <row r="79" spans="1:7" ht="12" customHeight="1" thickBot="1">
      <c r="A79" s="61"/>
      <c r="B79" s="91" t="s">
        <v>47</v>
      </c>
      <c r="C79" s="92"/>
      <c r="D79" s="92"/>
      <c r="E79" s="92"/>
      <c r="F79" s="93"/>
      <c r="G79" s="115"/>
    </row>
    <row r="80" spans="1:7" ht="12" customHeight="1">
      <c r="A80" s="61"/>
      <c r="B80" s="84"/>
      <c r="C80" s="60"/>
      <c r="D80" s="60"/>
      <c r="E80" s="60"/>
      <c r="F80" s="60"/>
      <c r="G80" s="115"/>
    </row>
    <row r="81" spans="1:7" ht="12" customHeight="1" thickBot="1">
      <c r="A81" s="61"/>
      <c r="B81" s="164" t="s">
        <v>48</v>
      </c>
      <c r="C81" s="165"/>
      <c r="D81" s="83"/>
      <c r="E81" s="56"/>
      <c r="F81" s="56"/>
      <c r="G81" s="115"/>
    </row>
    <row r="82" spans="1:7" ht="12" customHeight="1">
      <c r="A82" s="61"/>
      <c r="B82" s="77" t="s">
        <v>33</v>
      </c>
      <c r="C82" s="139" t="s">
        <v>49</v>
      </c>
      <c r="D82" s="140" t="s">
        <v>50</v>
      </c>
      <c r="E82" s="56"/>
      <c r="F82" s="56"/>
      <c r="G82" s="115"/>
    </row>
    <row r="83" spans="1:7" ht="12" customHeight="1">
      <c r="A83" s="61"/>
      <c r="B83" s="78" t="s">
        <v>51</v>
      </c>
      <c r="C83" s="57">
        <f>G27</f>
        <v>1795641.304333</v>
      </c>
      <c r="D83" s="79">
        <f>(C83/C89)</f>
        <v>0.33778959432185135</v>
      </c>
      <c r="E83" s="56"/>
      <c r="F83" s="56"/>
      <c r="G83" s="115"/>
    </row>
    <row r="84" spans="1:7" ht="12.75" customHeight="1">
      <c r="A84" s="61"/>
      <c r="B84" s="78" t="s">
        <v>52</v>
      </c>
      <c r="C84" s="57">
        <f>G32</f>
        <v>0</v>
      </c>
      <c r="D84" s="79">
        <v>0</v>
      </c>
      <c r="E84" s="56"/>
      <c r="F84" s="56"/>
      <c r="G84" s="115"/>
    </row>
    <row r="85" spans="1:7" ht="12.75" customHeight="1">
      <c r="A85" s="61"/>
      <c r="B85" s="78" t="s">
        <v>53</v>
      </c>
      <c r="C85" s="57">
        <f>G42</f>
        <v>179000</v>
      </c>
      <c r="D85" s="79">
        <f>(C85/C89)</f>
        <v>0.033672837240771296</v>
      </c>
      <c r="E85" s="56"/>
      <c r="F85" s="56"/>
      <c r="G85" s="115"/>
    </row>
    <row r="86" spans="1:7" ht="15" customHeight="1">
      <c r="A86" s="61"/>
      <c r="B86" s="78" t="s">
        <v>28</v>
      </c>
      <c r="C86" s="57">
        <f>G59</f>
        <v>3088080</v>
      </c>
      <c r="D86" s="79">
        <f>(C86/C89)</f>
        <v>0.5809185208183297</v>
      </c>
      <c r="E86" s="56"/>
      <c r="F86" s="56"/>
      <c r="G86" s="115"/>
    </row>
    <row r="87" spans="1:7" ht="12" customHeight="1">
      <c r="A87" s="61"/>
      <c r="B87" s="78" t="s">
        <v>54</v>
      </c>
      <c r="C87" s="58">
        <f>G64</f>
        <v>0</v>
      </c>
      <c r="D87" s="79">
        <f>(C87/C89)</f>
        <v>0</v>
      </c>
      <c r="E87" s="59"/>
      <c r="F87" s="59"/>
      <c r="G87" s="115"/>
    </row>
    <row r="88" spans="1:7" ht="12" customHeight="1">
      <c r="A88" s="61"/>
      <c r="B88" s="78" t="s">
        <v>55</v>
      </c>
      <c r="C88" s="58">
        <f>G67</f>
        <v>253136.06521665</v>
      </c>
      <c r="D88" s="79">
        <f>(C88/C89)</f>
        <v>0.047619047619047616</v>
      </c>
      <c r="E88" s="59"/>
      <c r="F88" s="59"/>
      <c r="G88" s="115"/>
    </row>
    <row r="89" spans="1:7" ht="12" customHeight="1" thickBot="1">
      <c r="A89" s="61"/>
      <c r="B89" s="80" t="s">
        <v>56</v>
      </c>
      <c r="C89" s="81">
        <f>SUM(C83:C88)</f>
        <v>5315857.36954965</v>
      </c>
      <c r="D89" s="82">
        <f>SUM(D83:D88)</f>
        <v>1</v>
      </c>
      <c r="E89" s="59"/>
      <c r="F89" s="59"/>
      <c r="G89" s="115"/>
    </row>
    <row r="90" spans="1:7" ht="12" customHeight="1">
      <c r="A90" s="61"/>
      <c r="B90" s="75"/>
      <c r="C90" s="63"/>
      <c r="D90" s="63"/>
      <c r="E90" s="63"/>
      <c r="F90" s="63"/>
      <c r="G90" s="115"/>
    </row>
    <row r="91" spans="1:7" ht="12" customHeight="1" thickBot="1">
      <c r="A91" s="61"/>
      <c r="B91" s="76"/>
      <c r="C91" s="63"/>
      <c r="D91" s="63"/>
      <c r="E91" s="63"/>
      <c r="F91" s="63"/>
      <c r="G91" s="115"/>
    </row>
    <row r="92" spans="1:7" ht="12" customHeight="1" thickBot="1">
      <c r="A92" s="61"/>
      <c r="B92" s="161" t="s">
        <v>104</v>
      </c>
      <c r="C92" s="162"/>
      <c r="D92" s="162"/>
      <c r="E92" s="163"/>
      <c r="F92" s="59"/>
      <c r="G92" s="115"/>
    </row>
    <row r="93" spans="1:7" ht="12" customHeight="1">
      <c r="A93" s="61"/>
      <c r="B93" s="95" t="s">
        <v>105</v>
      </c>
      <c r="C93" s="133">
        <v>250</v>
      </c>
      <c r="D93" s="133">
        <f>G9</f>
        <v>250</v>
      </c>
      <c r="E93" s="133">
        <v>350</v>
      </c>
      <c r="F93" s="94"/>
      <c r="G93" s="116"/>
    </row>
    <row r="94" spans="1:7" ht="12.75" customHeight="1" thickBot="1">
      <c r="A94" s="61"/>
      <c r="B94" s="80" t="s">
        <v>106</v>
      </c>
      <c r="C94" s="81">
        <f>(G68/C93)</f>
        <v>21263.4294781986</v>
      </c>
      <c r="D94" s="81">
        <f>(G68/D93)</f>
        <v>21263.4294781986</v>
      </c>
      <c r="E94" s="96">
        <f>(G68/E93)</f>
        <v>15188.163912999</v>
      </c>
      <c r="F94" s="94"/>
      <c r="G94" s="116"/>
    </row>
    <row r="95" spans="1:7" ht="12" customHeight="1">
      <c r="A95" s="61"/>
      <c r="B95" s="85" t="s">
        <v>57</v>
      </c>
      <c r="C95" s="60"/>
      <c r="D95" s="60"/>
      <c r="E95" s="60"/>
      <c r="F95" s="60"/>
      <c r="G95" s="117"/>
    </row>
    <row r="96" ht="12.75" customHeight="1">
      <c r="A96" s="61"/>
    </row>
    <row r="97" ht="12" customHeight="1">
      <c r="A97" s="61"/>
    </row>
    <row r="98" ht="12" customHeight="1">
      <c r="A98" s="61"/>
    </row>
    <row r="99" ht="12.75" customHeight="1">
      <c r="A99" s="61"/>
    </row>
    <row r="100" ht="15" customHeight="1">
      <c r="A100" s="61"/>
    </row>
  </sheetData>
  <sheetProtection/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2023-03-31T14:48:49Z</dcterms:modified>
  <cp:category/>
  <cp:version/>
  <cp:contentType/>
  <cp:contentStatus/>
</cp:coreProperties>
</file>