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Gladiolos" sheetId="19" r:id="rId1"/>
  </sheets>
  <definedNames>
    <definedName name="_xlnm.Print_Area" localSheetId="0">Gladiolos!$A$1:$G$90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9" l="1"/>
  <c r="G34" i="19"/>
  <c r="G35" i="19"/>
  <c r="G51" i="19" l="1"/>
  <c r="G50" i="19"/>
  <c r="G48" i="19"/>
  <c r="G46" i="19"/>
  <c r="G45" i="19"/>
  <c r="G44" i="19"/>
  <c r="G43" i="19"/>
  <c r="G41" i="19"/>
  <c r="G32" i="19"/>
  <c r="G22" i="19"/>
  <c r="G21" i="19"/>
  <c r="G20" i="19"/>
  <c r="G11" i="19"/>
  <c r="G62" i="19" s="1"/>
  <c r="G56" i="19"/>
  <c r="G57" i="19" s="1"/>
  <c r="C80" i="19" s="1"/>
  <c r="G28" i="19"/>
  <c r="C77" i="19" s="1"/>
  <c r="G36" i="19" l="1"/>
  <c r="C78" i="19" s="1"/>
  <c r="G23" i="19"/>
  <c r="C76" i="19" s="1"/>
  <c r="G52" i="19"/>
  <c r="C79" i="19" s="1"/>
  <c r="G59" i="19" l="1"/>
  <c r="G60" i="19" s="1"/>
  <c r="C81" i="19" s="1"/>
  <c r="C82" i="19" s="1"/>
  <c r="D76" i="19" s="1"/>
  <c r="G61" i="19" l="1"/>
  <c r="E87" i="19" s="1"/>
  <c r="D78" i="19"/>
  <c r="D79" i="19"/>
  <c r="D80" i="19"/>
  <c r="D77" i="19"/>
  <c r="D81" i="19"/>
  <c r="G63" i="19" l="1"/>
  <c r="D87" i="19"/>
  <c r="C87" i="19"/>
  <c r="D82" i="19"/>
</calcChain>
</file>

<file path=xl/sharedStrings.xml><?xml version="1.0" encoding="utf-8"?>
<sst xmlns="http://schemas.openxmlformats.org/spreadsheetml/2006/main" count="142" uniqueCount="96">
  <si>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</si>
  <si>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</si>
  <si>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</si>
  <si>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</si>
  <si>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</si>
  <si>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</si>
  <si>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</si>
  <si>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</si>
  <si>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</si>
  <si>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</si>
  <si>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</si>
  <si>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</si>
  <si>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</si>
  <si>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</si>
  <si>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</si>
  <si>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</si>
  <si>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</si>
  <si>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</si>
  <si>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</si>
  <si>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</si>
  <si>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</si>
  <si>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</si>
  <si>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</si>
  <si>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</si>
  <si>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</si>
  <si>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</si>
  <si>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</si>
  <si>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</si>
  <si>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</si>
  <si>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</si>
  <si>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</si>
  <si>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</si>
  <si>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</si>
  <si>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</si>
  <si>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</si>
  <si>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</si>
  <si>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</si>
  <si>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</si>
  <si>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</si>
  <si>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</si>
  <si>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</si>
  <si>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</si>
  <si>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</si>
  <si>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</si>
  <si>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</si>
  <si>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</si>
  <si>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</si>
  <si>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</si>
  <si>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</si>
  <si>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</si>
  <si>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</si>
  <si>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</si>
  <si>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</si>
  <si>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</si>
  <si>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</si>
  <si>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</si>
  <si>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</si>
  <si>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</si>
  <si>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</si>
  <si>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</si>
  <si>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</si>
  <si>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Vibrocultivador</t>
  </si>
  <si>
    <t>SEMILLAS</t>
  </si>
  <si>
    <t>Super Fosfato Triple</t>
  </si>
  <si>
    <t>FUNGICIDA</t>
  </si>
  <si>
    <t>INSECTICIDA</t>
  </si>
  <si>
    <t>Rastraje</t>
  </si>
  <si>
    <t>Polyben 50 WP</t>
  </si>
  <si>
    <t>MEDIO</t>
  </si>
  <si>
    <t>BIO BIO</t>
  </si>
  <si>
    <t>CONCEPCION</t>
  </si>
  <si>
    <t>Local</t>
  </si>
  <si>
    <t>mayo-junio</t>
  </si>
  <si>
    <t>Siembra</t>
  </si>
  <si>
    <t>noviembre</t>
  </si>
  <si>
    <t>ESCENARIOS COSTO UNITARIO  ($/U)</t>
  </si>
  <si>
    <t>Area</t>
  </si>
  <si>
    <t>HELADAS</t>
  </si>
  <si>
    <t>Rovral</t>
  </si>
  <si>
    <t>Gladiolos: 1,000 mts2</t>
  </si>
  <si>
    <t>RENDIMIENTO (varas/Há.)</t>
  </si>
  <si>
    <t>noviembre-diciem</t>
  </si>
  <si>
    <t>PRECIO ESPERADO ($/vara)</t>
  </si>
  <si>
    <t>Ferias libres</t>
  </si>
  <si>
    <t>junio</t>
  </si>
  <si>
    <t>Otros(limpia, riego)</t>
  </si>
  <si>
    <t>junio-noviembre</t>
  </si>
  <si>
    <t>Cincel</t>
  </si>
  <si>
    <t>Cormos</t>
  </si>
  <si>
    <t>Salitre sodico</t>
  </si>
  <si>
    <t>Cloruro potasio</t>
  </si>
  <si>
    <t>Fertiyeso</t>
  </si>
  <si>
    <t>Orthene</t>
  </si>
  <si>
    <t>JM</t>
  </si>
  <si>
    <t>Rendimiento (varas/hà)</t>
  </si>
  <si>
    <t>Costo unitario ($/vara)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</si>
</sst>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#,##0.000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color theme="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5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7" fillId="0" borderId="14"/>
    <xf numFmtId="166" fontId="18" fillId="0" borderId="14" applyFont="0" applyFill="0" applyBorder="0" applyAlignment="0" applyProtection="0"/>
  </cellStyleXfs>
  <cellXfs count="124">
    <xf numFmtId="0" fontId="0" fillId="0" borderId="0" xfId="0" applyFont="1" applyAlignment="1"/>
    <xf numFmtId="0" fontId="0" fillId="2" borderId="1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1" fillId="5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2" fillId="2" borderId="6" xfId="0" applyNumberFormat="1" applyFont="1" applyFill="1" applyBorder="1" applyAlignment="1"/>
    <xf numFmtId="49" fontId="1" fillId="5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1" xfId="0" applyFont="1" applyFill="1" applyBorder="1" applyAlignment="1"/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2" fillId="2" borderId="12" xfId="0" applyFont="1" applyFill="1" applyBorder="1" applyAlignment="1">
      <alignment horizontal="center"/>
    </xf>
    <xf numFmtId="0" fontId="1" fillId="5" borderId="9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13" fillId="7" borderId="14" xfId="0" applyFont="1" applyFill="1" applyBorder="1" applyAlignment="1"/>
    <xf numFmtId="49" fontId="11" fillId="8" borderId="15" xfId="0" applyNumberFormat="1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vertical="center"/>
    </xf>
    <xf numFmtId="0" fontId="8" fillId="7" borderId="13" xfId="0" applyFont="1" applyFill="1" applyBorder="1" applyAlignment="1">
      <alignment vertical="center"/>
    </xf>
    <xf numFmtId="0" fontId="8" fillId="7" borderId="14" xfId="0" applyFont="1" applyFill="1" applyBorder="1" applyAlignment="1">
      <alignment vertical="center"/>
    </xf>
    <xf numFmtId="164" fontId="1" fillId="2" borderId="14" xfId="0" applyNumberFormat="1" applyFont="1" applyFill="1" applyBorder="1" applyAlignment="1">
      <alignment vertical="center"/>
    </xf>
    <xf numFmtId="164" fontId="15" fillId="2" borderId="14" xfId="0" applyNumberFormat="1" applyFont="1" applyFill="1" applyBorder="1" applyAlignment="1">
      <alignment vertical="center"/>
    </xf>
    <xf numFmtId="0" fontId="13" fillId="2" borderId="14" xfId="0" applyFont="1" applyFill="1" applyBorder="1" applyAlignment="1"/>
    <xf numFmtId="49" fontId="0" fillId="2" borderId="14" xfId="0" applyNumberFormat="1" applyFont="1" applyFill="1" applyBorder="1" applyAlignment="1">
      <alignment vertical="center"/>
    </xf>
    <xf numFmtId="0" fontId="8" fillId="2" borderId="14" xfId="0" applyFont="1" applyFill="1" applyBorder="1" applyAlignment="1">
      <alignment vertical="center"/>
    </xf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5" borderId="17" xfId="0" applyNumberFormat="1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164" fontId="1" fillId="5" borderId="19" xfId="0" applyNumberFormat="1" applyFont="1" applyFill="1" applyBorder="1" applyAlignment="1">
      <alignment vertical="center"/>
    </xf>
    <xf numFmtId="49" fontId="1" fillId="3" borderId="20" xfId="0" applyNumberFormat="1" applyFont="1" applyFill="1" applyBorder="1" applyAlignment="1">
      <alignment vertical="center"/>
    </xf>
    <xf numFmtId="164" fontId="1" fillId="3" borderId="21" xfId="0" applyNumberFormat="1" applyFont="1" applyFill="1" applyBorder="1" applyAlignment="1">
      <alignment vertical="center"/>
    </xf>
    <xf numFmtId="49" fontId="1" fillId="5" borderId="20" xfId="0" applyNumberFormat="1" applyFont="1" applyFill="1" applyBorder="1" applyAlignment="1">
      <alignment vertical="center"/>
    </xf>
    <xf numFmtId="164" fontId="1" fillId="5" borderId="21" xfId="0" applyNumberFormat="1" applyFont="1" applyFill="1" applyBorder="1" applyAlignment="1">
      <alignment vertical="center"/>
    </xf>
    <xf numFmtId="49" fontId="1" fillId="5" borderId="22" xfId="0" applyNumberFormat="1" applyFont="1" applyFill="1" applyBorder="1" applyAlignment="1">
      <alignment vertical="center"/>
    </xf>
    <xf numFmtId="0" fontId="8" fillId="5" borderId="23" xfId="0" applyFont="1" applyFill="1" applyBorder="1" applyAlignment="1">
      <alignment vertical="center"/>
    </xf>
    <xf numFmtId="164" fontId="1" fillId="6" borderId="24" xfId="0" applyNumberFormat="1" applyFont="1" applyFill="1" applyBorder="1" applyAlignment="1">
      <alignment vertical="center"/>
    </xf>
    <xf numFmtId="0" fontId="0" fillId="2" borderId="14" xfId="0" applyFont="1" applyFill="1" applyBorder="1" applyAlignment="1">
      <alignment vertical="center"/>
    </xf>
    <xf numFmtId="0" fontId="14" fillId="2" borderId="14" xfId="0" applyFont="1" applyFill="1" applyBorder="1" applyAlignment="1">
      <alignment vertical="center"/>
    </xf>
    <xf numFmtId="49" fontId="11" fillId="8" borderId="25" xfId="0" applyNumberFormat="1" applyFont="1" applyFill="1" applyBorder="1" applyAlignment="1">
      <alignment vertical="center"/>
    </xf>
    <xf numFmtId="49" fontId="13" fillId="8" borderId="26" xfId="0" applyNumberFormat="1" applyFont="1" applyFill="1" applyBorder="1" applyAlignment="1"/>
    <xf numFmtId="49" fontId="11" fillId="2" borderId="27" xfId="0" applyNumberFormat="1" applyFont="1" applyFill="1" applyBorder="1" applyAlignment="1">
      <alignment vertical="center"/>
    </xf>
    <xf numFmtId="9" fontId="13" fillId="2" borderId="28" xfId="0" applyNumberFormat="1" applyFont="1" applyFill="1" applyBorder="1" applyAlignment="1"/>
    <xf numFmtId="49" fontId="11" fillId="8" borderId="29" xfId="0" applyNumberFormat="1" applyFont="1" applyFill="1" applyBorder="1" applyAlignment="1">
      <alignment vertical="center"/>
    </xf>
    <xf numFmtId="165" fontId="11" fillId="8" borderId="30" xfId="0" applyNumberFormat="1" applyFont="1" applyFill="1" applyBorder="1" applyAlignment="1">
      <alignment vertical="center"/>
    </xf>
    <xf numFmtId="9" fontId="11" fillId="8" borderId="31" xfId="0" applyNumberFormat="1" applyFont="1" applyFill="1" applyBorder="1" applyAlignment="1">
      <alignment vertical="center"/>
    </xf>
    <xf numFmtId="0" fontId="13" fillId="9" borderId="34" xfId="0" applyFont="1" applyFill="1" applyBorder="1" applyAlignment="1"/>
    <xf numFmtId="0" fontId="13" fillId="2" borderId="14" xfId="0" applyFont="1" applyFill="1" applyBorder="1" applyAlignment="1">
      <alignment vertical="center"/>
    </xf>
    <xf numFmtId="49" fontId="13" fillId="2" borderId="14" xfId="0" applyNumberFormat="1" applyFont="1" applyFill="1" applyBorder="1" applyAlignment="1">
      <alignment vertical="center"/>
    </xf>
    <xf numFmtId="49" fontId="11" fillId="2" borderId="35" xfId="0" applyNumberFormat="1" applyFont="1" applyFill="1" applyBorder="1" applyAlignment="1">
      <alignment vertical="center"/>
    </xf>
    <xf numFmtId="0" fontId="13" fillId="2" borderId="36" xfId="0" applyFont="1" applyFill="1" applyBorder="1" applyAlignment="1"/>
    <xf numFmtId="0" fontId="13" fillId="2" borderId="37" xfId="0" applyFont="1" applyFill="1" applyBorder="1" applyAlignment="1"/>
    <xf numFmtId="49" fontId="13" fillId="2" borderId="38" xfId="0" applyNumberFormat="1" applyFont="1" applyFill="1" applyBorder="1" applyAlignment="1">
      <alignment vertical="center"/>
    </xf>
    <xf numFmtId="0" fontId="13" fillId="2" borderId="39" xfId="0" applyFont="1" applyFill="1" applyBorder="1" applyAlignment="1"/>
    <xf numFmtId="49" fontId="13" fillId="2" borderId="40" xfId="0" applyNumberFormat="1" applyFont="1" applyFill="1" applyBorder="1" applyAlignment="1">
      <alignment vertical="center"/>
    </xf>
    <xf numFmtId="0" fontId="13" fillId="2" borderId="41" xfId="0" applyFont="1" applyFill="1" applyBorder="1" applyAlignment="1"/>
    <xf numFmtId="0" fontId="13" fillId="2" borderId="42" xfId="0" applyFont="1" applyFill="1" applyBorder="1" applyAlignment="1"/>
    <xf numFmtId="0" fontId="11" fillId="7" borderId="14" xfId="0" applyFont="1" applyFill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49" fontId="16" fillId="9" borderId="14" xfId="0" applyNumberFormat="1" applyFont="1" applyFill="1" applyBorder="1" applyAlignment="1">
      <alignment vertical="center"/>
    </xf>
    <xf numFmtId="0" fontId="8" fillId="9" borderId="14" xfId="0" applyFont="1" applyFill="1" applyBorder="1" applyAlignment="1">
      <alignment vertical="center"/>
    </xf>
    <xf numFmtId="0" fontId="8" fillId="9" borderId="43" xfId="0" applyFont="1" applyFill="1" applyBorder="1" applyAlignment="1">
      <alignment vertical="center"/>
    </xf>
    <xf numFmtId="49" fontId="11" fillId="8" borderId="44" xfId="0" applyNumberFormat="1" applyFont="1" applyFill="1" applyBorder="1" applyAlignment="1">
      <alignment vertical="center"/>
    </xf>
    <xf numFmtId="165" fontId="11" fillId="8" borderId="31" xfId="0" applyNumberFormat="1" applyFont="1" applyFill="1" applyBorder="1" applyAlignment="1">
      <alignment vertical="center"/>
    </xf>
    <xf numFmtId="49" fontId="1" fillId="3" borderId="48" xfId="0" applyNumberFormat="1" applyFont="1" applyFill="1" applyBorder="1" applyAlignment="1">
      <alignment horizontal="center" vertical="center"/>
    </xf>
    <xf numFmtId="49" fontId="1" fillId="3" borderId="48" xfId="0" applyNumberFormat="1" applyFont="1" applyFill="1" applyBorder="1" applyAlignment="1">
      <alignment horizontal="center" vertical="center" wrapText="1"/>
    </xf>
    <xf numFmtId="0" fontId="0" fillId="2" borderId="50" xfId="0" applyFont="1" applyFill="1" applyBorder="1" applyAlignment="1"/>
    <xf numFmtId="0" fontId="2" fillId="2" borderId="51" xfId="0" applyFont="1" applyFill="1" applyBorder="1" applyAlignment="1">
      <alignment wrapText="1"/>
    </xf>
    <xf numFmtId="14" fontId="2" fillId="2" borderId="51" xfId="0" applyNumberFormat="1" applyFont="1" applyFill="1" applyBorder="1" applyAlignment="1"/>
    <xf numFmtId="49" fontId="3" fillId="2" borderId="47" xfId="0" applyNumberFormat="1" applyFont="1" applyFill="1" applyBorder="1" applyAlignment="1">
      <alignment vertical="center" wrapText="1"/>
    </xf>
    <xf numFmtId="49" fontId="19" fillId="3" borderId="47" xfId="0" applyNumberFormat="1" applyFont="1" applyFill="1" applyBorder="1" applyAlignment="1">
      <alignment vertical="center" wrapText="1"/>
    </xf>
    <xf numFmtId="0" fontId="20" fillId="10" borderId="47" xfId="0" applyFont="1" applyFill="1" applyBorder="1" applyAlignment="1">
      <alignment horizontal="right" wrapText="1"/>
    </xf>
    <xf numFmtId="0" fontId="20" fillId="10" borderId="47" xfId="0" applyFont="1" applyFill="1" applyBorder="1" applyAlignment="1">
      <alignment horizontal="right"/>
    </xf>
    <xf numFmtId="17" fontId="20" fillId="0" borderId="47" xfId="0" applyNumberFormat="1" applyFont="1" applyBorder="1" applyAlignment="1">
      <alignment horizontal="right"/>
    </xf>
    <xf numFmtId="0" fontId="2" fillId="2" borderId="52" xfId="0" applyFont="1" applyFill="1" applyBorder="1" applyAlignment="1"/>
    <xf numFmtId="0" fontId="4" fillId="2" borderId="52" xfId="0" applyFont="1" applyFill="1" applyBorder="1" applyAlignment="1"/>
    <xf numFmtId="0" fontId="2" fillId="2" borderId="51" xfId="0" applyFont="1" applyFill="1" applyBorder="1" applyAlignment="1"/>
    <xf numFmtId="0" fontId="2" fillId="2" borderId="51" xfId="0" applyFont="1" applyFill="1" applyBorder="1" applyAlignment="1">
      <alignment horizontal="justify" wrapText="1"/>
    </xf>
    <xf numFmtId="3" fontId="20" fillId="10" borderId="47" xfId="0" applyNumberFormat="1" applyFont="1" applyFill="1" applyBorder="1" applyAlignment="1">
      <alignment horizontal="right"/>
    </xf>
    <xf numFmtId="17" fontId="20" fillId="10" borderId="47" xfId="0" applyNumberFormat="1" applyFont="1" applyFill="1" applyBorder="1" applyAlignment="1">
      <alignment horizontal="right"/>
    </xf>
    <xf numFmtId="0" fontId="20" fillId="10" borderId="47" xfId="0" applyFont="1" applyFill="1" applyBorder="1"/>
    <xf numFmtId="0" fontId="20" fillId="10" borderId="47" xfId="0" applyFont="1" applyFill="1" applyBorder="1" applyAlignment="1">
      <alignment horizontal="right" vertical="center" wrapText="1"/>
    </xf>
    <xf numFmtId="0" fontId="20" fillId="0" borderId="47" xfId="0" applyFont="1" applyBorder="1" applyAlignment="1">
      <alignment horizontal="right"/>
    </xf>
    <xf numFmtId="49" fontId="1" fillId="3" borderId="53" xfId="0" applyNumberFormat="1" applyFont="1" applyFill="1" applyBorder="1" applyAlignment="1">
      <alignment horizontal="center" vertical="center" wrapText="1"/>
    </xf>
    <xf numFmtId="49" fontId="6" fillId="3" borderId="54" xfId="0" applyNumberFormat="1" applyFont="1" applyFill="1" applyBorder="1" applyAlignment="1">
      <alignment vertical="center"/>
    </xf>
    <xf numFmtId="0" fontId="6" fillId="3" borderId="54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vertical="center"/>
    </xf>
    <xf numFmtId="3" fontId="6" fillId="3" borderId="54" xfId="0" applyNumberFormat="1" applyFont="1" applyFill="1" applyBorder="1" applyAlignment="1">
      <alignment vertical="center"/>
    </xf>
    <xf numFmtId="3" fontId="20" fillId="0" borderId="47" xfId="0" applyNumberFormat="1" applyFont="1" applyBorder="1" applyAlignment="1">
      <alignment horizontal="right"/>
    </xf>
    <xf numFmtId="3" fontId="20" fillId="0" borderId="47" xfId="0" applyNumberFormat="1" applyFont="1" applyBorder="1" applyAlignment="1">
      <alignment horizontal="left"/>
    </xf>
    <xf numFmtId="3" fontId="20" fillId="0" borderId="47" xfId="0" applyNumberFormat="1" applyFont="1" applyBorder="1" applyAlignment="1">
      <alignment horizontal="center"/>
    </xf>
    <xf numFmtId="3" fontId="22" fillId="0" borderId="47" xfId="0" applyNumberFormat="1" applyFont="1" applyBorder="1"/>
    <xf numFmtId="49" fontId="7" fillId="3" borderId="49" xfId="0" applyNumberFormat="1" applyFont="1" applyFill="1" applyBorder="1" applyAlignment="1">
      <alignment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vertical="center"/>
    </xf>
    <xf numFmtId="49" fontId="6" fillId="3" borderId="49" xfId="0" applyNumberFormat="1" applyFont="1" applyFill="1" applyBorder="1" applyAlignment="1">
      <alignment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vertical="center"/>
    </xf>
    <xf numFmtId="3" fontId="22" fillId="0" borderId="47" xfId="1" applyNumberFormat="1" applyFont="1" applyBorder="1"/>
    <xf numFmtId="3" fontId="22" fillId="0" borderId="47" xfId="1" applyNumberFormat="1" applyFont="1" applyBorder="1" applyAlignment="1">
      <alignment horizontal="center"/>
    </xf>
    <xf numFmtId="3" fontId="22" fillId="0" borderId="47" xfId="0" applyNumberFormat="1" applyFont="1" applyBorder="1" applyAlignment="1">
      <alignment horizontal="center"/>
    </xf>
    <xf numFmtId="3" fontId="6" fillId="3" borderId="49" xfId="0" applyNumberFormat="1" applyFont="1" applyFill="1" applyBorder="1" applyAlignment="1">
      <alignment vertical="center"/>
    </xf>
    <xf numFmtId="3" fontId="6" fillId="3" borderId="49" xfId="0" applyNumberFormat="1" applyFont="1" applyFill="1" applyBorder="1" applyAlignment="1">
      <alignment horizontal="center" vertical="center"/>
    </xf>
    <xf numFmtId="3" fontId="22" fillId="0" borderId="47" xfId="1" applyNumberFormat="1" applyFont="1" applyBorder="1" applyAlignment="1">
      <alignment horizontal="right"/>
    </xf>
    <xf numFmtId="167" fontId="20" fillId="0" borderId="47" xfId="0" applyNumberFormat="1" applyFont="1" applyBorder="1" applyAlignment="1">
      <alignment horizontal="center"/>
    </xf>
    <xf numFmtId="3" fontId="23" fillId="10" borderId="47" xfId="0" applyNumberFormat="1" applyFont="1" applyFill="1" applyBorder="1" applyAlignment="1">
      <alignment wrapText="1"/>
    </xf>
    <xf numFmtId="3" fontId="22" fillId="10" borderId="47" xfId="0" applyNumberFormat="1" applyFont="1" applyFill="1" applyBorder="1" applyAlignment="1">
      <alignment wrapText="1"/>
    </xf>
    <xf numFmtId="3" fontId="22" fillId="10" borderId="47" xfId="0" applyNumberFormat="1" applyFont="1" applyFill="1" applyBorder="1" applyAlignment="1">
      <alignment horizontal="center" wrapText="1"/>
    </xf>
    <xf numFmtId="3" fontId="22" fillId="10" borderId="47" xfId="0" applyNumberFormat="1" applyFont="1" applyFill="1" applyBorder="1"/>
    <xf numFmtId="3" fontId="24" fillId="0" borderId="47" xfId="0" applyNumberFormat="1" applyFont="1" applyBorder="1" applyAlignment="1">
      <alignment horizontal="left"/>
    </xf>
    <xf numFmtId="3" fontId="11" fillId="8" borderId="45" xfId="0" applyNumberFormat="1" applyFont="1" applyFill="1" applyBorder="1" applyAlignment="1">
      <alignment vertical="center"/>
    </xf>
    <xf numFmtId="3" fontId="11" fillId="8" borderId="46" xfId="0" applyNumberFormat="1" applyFont="1" applyFill="1" applyBorder="1" applyAlignment="1">
      <alignment vertic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9" fontId="16" fillId="9" borderId="32" xfId="0" applyNumberFormat="1" applyFont="1" applyFill="1" applyBorder="1" applyAlignment="1">
      <alignment vertical="center"/>
    </xf>
    <xf numFmtId="0" fontId="11" fillId="9" borderId="33" xfId="0" applyFont="1" applyFill="1" applyBorder="1" applyAlignment="1">
      <alignment vertical="center"/>
    </xf>
    <xf numFmtId="0" fontId="21" fillId="11" borderId="47" xfId="0" applyFont="1" applyFill="1" applyBorder="1" applyAlignment="1">
      <alignment wrapText="1"/>
    </xf>
    <xf numFmtId="0" fontId="20" fillId="10" borderId="47" xfId="0" applyFont="1" applyFill="1" applyBorder="1" applyAlignment="1">
      <alignment wrapText="1"/>
    </xf>
    <xf numFmtId="0" fontId="20" fillId="0" borderId="47" xfId="0" applyFont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99"/>
      <color rgb="FF0099CC"/>
      <color rgb="FF99CC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7</xdr:col>
      <xdr:colOff>9525</xdr:colOff>
      <xdr:row>6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47625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8"/>
  <sheetViews>
    <sheetView tabSelected="1" workbookViewId="0">
      <selection sqref="A1:G90"/>
    </sheetView>
  </sheetViews>
  <sheetFormatPr baseColWidth="10" defaultRowHeight="15" x14ac:dyDescent="0.25"/>
  <cols>
    <col min="1" max="1" width="7.42578125" customWidth="1"/>
    <col min="2" max="2" width="19.140625" customWidth="1"/>
    <col min="3" max="3" width="16.42578125" customWidth="1"/>
    <col min="6" max="6" width="13.42578125" customWidth="1"/>
    <col min="7" max="7" width="17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71"/>
      <c r="C7" s="71"/>
      <c r="D7" s="1"/>
      <c r="E7" s="71"/>
      <c r="F7" s="71"/>
      <c r="G7" s="71"/>
    </row>
    <row r="8" spans="2:7" x14ac:dyDescent="0.25">
      <c r="B8" s="75" t="s">
        <v>0</v>
      </c>
      <c r="C8" s="76" t="s">
        <v>79</v>
      </c>
      <c r="D8" s="79"/>
      <c r="E8" s="121" t="s">
        <v>80</v>
      </c>
      <c r="F8" s="121"/>
      <c r="G8" s="83">
        <v>22500</v>
      </c>
    </row>
    <row r="9" spans="2:7" ht="15" customHeight="1" x14ac:dyDescent="0.25">
      <c r="B9" s="74" t="s">
        <v>1</v>
      </c>
      <c r="C9" s="77" t="s">
        <v>71</v>
      </c>
      <c r="D9" s="80"/>
      <c r="E9" s="122" t="s">
        <v>2</v>
      </c>
      <c r="F9" s="122"/>
      <c r="G9" s="84" t="s">
        <v>81</v>
      </c>
    </row>
    <row r="10" spans="2:7" x14ac:dyDescent="0.25">
      <c r="B10" s="74" t="s">
        <v>3</v>
      </c>
      <c r="C10" s="77" t="s">
        <v>68</v>
      </c>
      <c r="D10" s="80"/>
      <c r="E10" s="122" t="s">
        <v>82</v>
      </c>
      <c r="F10" s="122"/>
      <c r="G10" s="83">
        <v>400</v>
      </c>
    </row>
    <row r="11" spans="2:7" x14ac:dyDescent="0.25">
      <c r="B11" s="74" t="s">
        <v>4</v>
      </c>
      <c r="C11" s="77" t="s">
        <v>69</v>
      </c>
      <c r="D11" s="80"/>
      <c r="E11" s="85" t="s">
        <v>5</v>
      </c>
      <c r="F11" s="85"/>
      <c r="G11" s="83">
        <f>G8*G10</f>
        <v>9000000</v>
      </c>
    </row>
    <row r="12" spans="2:7" x14ac:dyDescent="0.25">
      <c r="B12" s="74" t="s">
        <v>6</v>
      </c>
      <c r="C12" s="77" t="s">
        <v>70</v>
      </c>
      <c r="D12" s="80"/>
      <c r="E12" s="122" t="s">
        <v>7</v>
      </c>
      <c r="F12" s="122"/>
      <c r="G12" s="86" t="s">
        <v>83</v>
      </c>
    </row>
    <row r="13" spans="2:7" x14ac:dyDescent="0.25">
      <c r="B13" s="74" t="s">
        <v>8</v>
      </c>
      <c r="C13" s="77" t="s">
        <v>76</v>
      </c>
      <c r="D13" s="80"/>
      <c r="E13" s="122" t="s">
        <v>9</v>
      </c>
      <c r="F13" s="122"/>
      <c r="G13" s="84" t="s">
        <v>74</v>
      </c>
    </row>
    <row r="14" spans="2:7" x14ac:dyDescent="0.25">
      <c r="B14" s="74" t="s">
        <v>10</v>
      </c>
      <c r="C14" s="78">
        <v>44896</v>
      </c>
      <c r="D14" s="80"/>
      <c r="E14" s="123" t="s">
        <v>11</v>
      </c>
      <c r="F14" s="123"/>
      <c r="G14" s="87" t="s">
        <v>77</v>
      </c>
    </row>
    <row r="15" spans="2:7" x14ac:dyDescent="0.25">
      <c r="B15" s="72"/>
      <c r="C15" s="73"/>
      <c r="D15" s="2"/>
      <c r="E15" s="81"/>
      <c r="F15" s="81"/>
      <c r="G15" s="82"/>
    </row>
    <row r="16" spans="2:7" x14ac:dyDescent="0.25">
      <c r="B16" s="117" t="s">
        <v>12</v>
      </c>
      <c r="C16" s="118"/>
      <c r="D16" s="118"/>
      <c r="E16" s="118"/>
      <c r="F16" s="118"/>
      <c r="G16" s="118"/>
    </row>
    <row r="17" spans="2:7" x14ac:dyDescent="0.25">
      <c r="B17" s="3"/>
      <c r="C17" s="4"/>
      <c r="D17" s="4"/>
      <c r="E17" s="4"/>
      <c r="F17" s="5"/>
      <c r="G17" s="5"/>
    </row>
    <row r="18" spans="2:7" x14ac:dyDescent="0.25">
      <c r="B18" s="6" t="s">
        <v>13</v>
      </c>
      <c r="C18" s="7"/>
      <c r="D18" s="8"/>
      <c r="E18" s="8"/>
      <c r="F18" s="8"/>
      <c r="G18" s="8"/>
    </row>
    <row r="19" spans="2:7" ht="24" x14ac:dyDescent="0.25">
      <c r="B19" s="88" t="s">
        <v>14</v>
      </c>
      <c r="C19" s="88" t="s">
        <v>15</v>
      </c>
      <c r="D19" s="88" t="s">
        <v>16</v>
      </c>
      <c r="E19" s="88" t="s">
        <v>17</v>
      </c>
      <c r="F19" s="88" t="s">
        <v>18</v>
      </c>
      <c r="G19" s="88" t="s">
        <v>19</v>
      </c>
    </row>
    <row r="20" spans="2:7" x14ac:dyDescent="0.25">
      <c r="B20" s="94" t="s">
        <v>73</v>
      </c>
      <c r="C20" s="95" t="s">
        <v>20</v>
      </c>
      <c r="D20" s="95">
        <v>2</v>
      </c>
      <c r="E20" s="95" t="s">
        <v>84</v>
      </c>
      <c r="F20" s="93">
        <v>22400</v>
      </c>
      <c r="G20" s="96">
        <f t="shared" ref="G20:G22" si="0">F20*D20</f>
        <v>44800</v>
      </c>
    </row>
    <row r="21" spans="2:7" x14ac:dyDescent="0.25">
      <c r="B21" s="94" t="s">
        <v>60</v>
      </c>
      <c r="C21" s="95" t="s">
        <v>20</v>
      </c>
      <c r="D21" s="95">
        <v>4</v>
      </c>
      <c r="E21" s="95" t="s">
        <v>74</v>
      </c>
      <c r="F21" s="93">
        <v>22400</v>
      </c>
      <c r="G21" s="96">
        <f t="shared" si="0"/>
        <v>89600</v>
      </c>
    </row>
    <row r="22" spans="2:7" x14ac:dyDescent="0.25">
      <c r="B22" s="94" t="s">
        <v>85</v>
      </c>
      <c r="C22" s="95" t="s">
        <v>20</v>
      </c>
      <c r="D22" s="95">
        <v>3</v>
      </c>
      <c r="E22" s="95" t="s">
        <v>86</v>
      </c>
      <c r="F22" s="93">
        <v>22400</v>
      </c>
      <c r="G22" s="96">
        <f t="shared" si="0"/>
        <v>67200</v>
      </c>
    </row>
    <row r="23" spans="2:7" x14ac:dyDescent="0.25">
      <c r="B23" s="89" t="s">
        <v>21</v>
      </c>
      <c r="C23" s="90"/>
      <c r="D23" s="90"/>
      <c r="E23" s="90"/>
      <c r="F23" s="91"/>
      <c r="G23" s="92">
        <f>SUM(G20:G22)</f>
        <v>201600</v>
      </c>
    </row>
    <row r="24" spans="2:7" x14ac:dyDescent="0.25">
      <c r="B24" s="3"/>
      <c r="C24" s="5"/>
      <c r="D24" s="5"/>
      <c r="E24" s="5"/>
      <c r="F24" s="9"/>
      <c r="G24" s="9"/>
    </row>
    <row r="25" spans="2:7" x14ac:dyDescent="0.25">
      <c r="B25" s="10" t="s">
        <v>22</v>
      </c>
      <c r="C25" s="11"/>
      <c r="D25" s="12"/>
      <c r="E25" s="12"/>
      <c r="F25" s="13"/>
      <c r="G25" s="13"/>
    </row>
    <row r="26" spans="2:7" ht="24" x14ac:dyDescent="0.25">
      <c r="B26" s="69" t="s">
        <v>14</v>
      </c>
      <c r="C26" s="70" t="s">
        <v>15</v>
      </c>
      <c r="D26" s="70" t="s">
        <v>16</v>
      </c>
      <c r="E26" s="69" t="s">
        <v>17</v>
      </c>
      <c r="F26" s="70" t="s">
        <v>18</v>
      </c>
      <c r="G26" s="69" t="s">
        <v>19</v>
      </c>
    </row>
    <row r="27" spans="2:7" x14ac:dyDescent="0.25">
      <c r="B27" s="103"/>
      <c r="C27" s="104"/>
      <c r="D27" s="105">
        <v>0</v>
      </c>
      <c r="E27" s="104"/>
      <c r="F27" s="93"/>
      <c r="G27" s="96">
        <v>0</v>
      </c>
    </row>
    <row r="28" spans="2:7" x14ac:dyDescent="0.25">
      <c r="B28" s="106" t="s">
        <v>23</v>
      </c>
      <c r="C28" s="107"/>
      <c r="D28" s="107"/>
      <c r="E28" s="107"/>
      <c r="F28" s="106"/>
      <c r="G28" s="106">
        <f>SUM(G27:G27)</f>
        <v>0</v>
      </c>
    </row>
    <row r="29" spans="2:7" x14ac:dyDescent="0.25">
      <c r="B29" s="14"/>
      <c r="C29" s="15"/>
      <c r="D29" s="15"/>
      <c r="E29" s="15"/>
      <c r="F29" s="16"/>
      <c r="G29" s="16"/>
    </row>
    <row r="30" spans="2:7" x14ac:dyDescent="0.25">
      <c r="B30" s="10" t="s">
        <v>24</v>
      </c>
      <c r="C30" s="11"/>
      <c r="D30" s="12"/>
      <c r="E30" s="12"/>
      <c r="F30" s="13"/>
      <c r="G30" s="13"/>
    </row>
    <row r="31" spans="2:7" ht="24" x14ac:dyDescent="0.25">
      <c r="B31" s="69" t="s">
        <v>14</v>
      </c>
      <c r="C31" s="69" t="s">
        <v>15</v>
      </c>
      <c r="D31" s="69" t="s">
        <v>16</v>
      </c>
      <c r="E31" s="69" t="s">
        <v>17</v>
      </c>
      <c r="F31" s="70" t="s">
        <v>18</v>
      </c>
      <c r="G31" s="69" t="s">
        <v>19</v>
      </c>
    </row>
    <row r="32" spans="2:7" x14ac:dyDescent="0.25">
      <c r="B32" s="94" t="s">
        <v>25</v>
      </c>
      <c r="C32" s="95" t="s">
        <v>93</v>
      </c>
      <c r="D32" s="109">
        <v>3.125E-2</v>
      </c>
      <c r="E32" s="95" t="s">
        <v>84</v>
      </c>
      <c r="F32" s="93">
        <v>360000</v>
      </c>
      <c r="G32" s="108">
        <f>D32*F32</f>
        <v>11250</v>
      </c>
    </row>
    <row r="33" spans="2:7" x14ac:dyDescent="0.25">
      <c r="B33" s="94" t="s">
        <v>87</v>
      </c>
      <c r="C33" s="95" t="s">
        <v>93</v>
      </c>
      <c r="D33" s="109">
        <v>3.125E-2</v>
      </c>
      <c r="E33" s="95" t="s">
        <v>84</v>
      </c>
      <c r="F33" s="93">
        <v>360000</v>
      </c>
      <c r="G33" s="108">
        <f t="shared" ref="G33:G35" si="1">D33*F33</f>
        <v>11250</v>
      </c>
    </row>
    <row r="34" spans="2:7" x14ac:dyDescent="0.25">
      <c r="B34" s="94" t="s">
        <v>66</v>
      </c>
      <c r="C34" s="95" t="s">
        <v>93</v>
      </c>
      <c r="D34" s="109">
        <v>3.125E-2</v>
      </c>
      <c r="E34" s="95" t="s">
        <v>84</v>
      </c>
      <c r="F34" s="93">
        <v>360000</v>
      </c>
      <c r="G34" s="108">
        <f t="shared" si="1"/>
        <v>11250</v>
      </c>
    </row>
    <row r="35" spans="2:7" x14ac:dyDescent="0.25">
      <c r="B35" s="94" t="s">
        <v>61</v>
      </c>
      <c r="C35" s="95" t="s">
        <v>93</v>
      </c>
      <c r="D35" s="109">
        <v>3.125E-2</v>
      </c>
      <c r="E35" s="95" t="s">
        <v>84</v>
      </c>
      <c r="F35" s="93">
        <v>360000</v>
      </c>
      <c r="G35" s="108">
        <f t="shared" si="1"/>
        <v>11250</v>
      </c>
    </row>
    <row r="36" spans="2:7" x14ac:dyDescent="0.25">
      <c r="B36" s="100" t="s">
        <v>26</v>
      </c>
      <c r="C36" s="101"/>
      <c r="D36" s="101"/>
      <c r="E36" s="101"/>
      <c r="F36" s="102"/>
      <c r="G36" s="106">
        <f>SUM(G32:G35)</f>
        <v>45000</v>
      </c>
    </row>
    <row r="37" spans="2:7" x14ac:dyDescent="0.25">
      <c r="B37" s="14"/>
      <c r="C37" s="15"/>
      <c r="D37" s="15"/>
      <c r="E37" s="15"/>
      <c r="F37" s="16"/>
      <c r="G37" s="16"/>
    </row>
    <row r="38" spans="2:7" x14ac:dyDescent="0.25">
      <c r="B38" s="10" t="s">
        <v>27</v>
      </c>
      <c r="C38" s="11"/>
      <c r="D38" s="12"/>
      <c r="E38" s="12"/>
      <c r="F38" s="13"/>
      <c r="G38" s="13"/>
    </row>
    <row r="39" spans="2:7" ht="24" x14ac:dyDescent="0.25">
      <c r="B39" s="70" t="s">
        <v>28</v>
      </c>
      <c r="C39" s="70" t="s">
        <v>29</v>
      </c>
      <c r="D39" s="70" t="s">
        <v>30</v>
      </c>
      <c r="E39" s="70" t="s">
        <v>17</v>
      </c>
      <c r="F39" s="70" t="s">
        <v>18</v>
      </c>
      <c r="G39" s="70" t="s">
        <v>19</v>
      </c>
    </row>
    <row r="40" spans="2:7" x14ac:dyDescent="0.25">
      <c r="B40" s="110" t="s">
        <v>62</v>
      </c>
      <c r="C40" s="111"/>
      <c r="D40" s="111"/>
      <c r="E40" s="111"/>
      <c r="F40" s="112"/>
      <c r="G40" s="111"/>
    </row>
    <row r="41" spans="2:7" x14ac:dyDescent="0.25">
      <c r="B41" s="94" t="s">
        <v>88</v>
      </c>
      <c r="C41" s="95" t="s">
        <v>15</v>
      </c>
      <c r="D41" s="95">
        <v>30000</v>
      </c>
      <c r="E41" s="95" t="s">
        <v>72</v>
      </c>
      <c r="F41" s="93">
        <v>168</v>
      </c>
      <c r="G41" s="113">
        <f t="shared" ref="G41:G51" si="2">F41*D41</f>
        <v>5040000</v>
      </c>
    </row>
    <row r="42" spans="2:7" x14ac:dyDescent="0.25">
      <c r="B42" s="114" t="s">
        <v>31</v>
      </c>
      <c r="C42" s="95"/>
      <c r="D42" s="95"/>
      <c r="E42" s="95"/>
      <c r="F42" s="93"/>
      <c r="G42" s="113"/>
    </row>
    <row r="43" spans="2:7" x14ac:dyDescent="0.25">
      <c r="B43" s="94" t="s">
        <v>89</v>
      </c>
      <c r="C43" s="95" t="s">
        <v>32</v>
      </c>
      <c r="D43" s="95">
        <v>115</v>
      </c>
      <c r="E43" s="95" t="s">
        <v>84</v>
      </c>
      <c r="F43" s="93">
        <v>672</v>
      </c>
      <c r="G43" s="113">
        <f t="shared" si="2"/>
        <v>77280</v>
      </c>
    </row>
    <row r="44" spans="2:7" x14ac:dyDescent="0.25">
      <c r="B44" s="94" t="s">
        <v>63</v>
      </c>
      <c r="C44" s="95" t="s">
        <v>32</v>
      </c>
      <c r="D44" s="95">
        <v>20</v>
      </c>
      <c r="E44" s="95" t="s">
        <v>84</v>
      </c>
      <c r="F44" s="93">
        <v>336</v>
      </c>
      <c r="G44" s="113">
        <f t="shared" si="2"/>
        <v>6720</v>
      </c>
    </row>
    <row r="45" spans="2:7" x14ac:dyDescent="0.25">
      <c r="B45" s="94" t="s">
        <v>90</v>
      </c>
      <c r="C45" s="95" t="s">
        <v>32</v>
      </c>
      <c r="D45" s="95">
        <v>10</v>
      </c>
      <c r="E45" s="95" t="s">
        <v>84</v>
      </c>
      <c r="F45" s="93">
        <v>336</v>
      </c>
      <c r="G45" s="113">
        <f t="shared" si="2"/>
        <v>3360</v>
      </c>
    </row>
    <row r="46" spans="2:7" x14ac:dyDescent="0.25">
      <c r="B46" s="94" t="s">
        <v>91</v>
      </c>
      <c r="C46" s="95" t="s">
        <v>32</v>
      </c>
      <c r="D46" s="95">
        <v>100</v>
      </c>
      <c r="E46" s="95" t="s">
        <v>84</v>
      </c>
      <c r="F46" s="93">
        <v>224</v>
      </c>
      <c r="G46" s="113">
        <f t="shared" si="2"/>
        <v>22400</v>
      </c>
    </row>
    <row r="47" spans="2:7" x14ac:dyDescent="0.25">
      <c r="B47" s="114" t="s">
        <v>65</v>
      </c>
      <c r="C47" s="95"/>
      <c r="D47" s="95"/>
      <c r="E47" s="95"/>
      <c r="F47" s="93"/>
      <c r="G47" s="113"/>
    </row>
    <row r="48" spans="2:7" x14ac:dyDescent="0.25">
      <c r="B48" s="94" t="s">
        <v>92</v>
      </c>
      <c r="C48" s="95" t="s">
        <v>32</v>
      </c>
      <c r="D48" s="95">
        <v>0.12</v>
      </c>
      <c r="E48" s="95" t="s">
        <v>84</v>
      </c>
      <c r="F48" s="93">
        <v>36378</v>
      </c>
      <c r="G48" s="113">
        <f>F48*D48</f>
        <v>4365.3599999999997</v>
      </c>
    </row>
    <row r="49" spans="2:7" x14ac:dyDescent="0.25">
      <c r="B49" s="114" t="s">
        <v>64</v>
      </c>
      <c r="C49" s="95"/>
      <c r="D49" s="95"/>
      <c r="E49" s="95"/>
      <c r="F49" s="93"/>
      <c r="G49" s="113"/>
    </row>
    <row r="50" spans="2:7" x14ac:dyDescent="0.25">
      <c r="B50" s="94" t="s">
        <v>67</v>
      </c>
      <c r="C50" s="95" t="s">
        <v>32</v>
      </c>
      <c r="D50" s="95">
        <v>0.1</v>
      </c>
      <c r="E50" s="95" t="s">
        <v>84</v>
      </c>
      <c r="F50" s="93">
        <v>14000</v>
      </c>
      <c r="G50" s="113">
        <f>F50*D50</f>
        <v>1400</v>
      </c>
    </row>
    <row r="51" spans="2:7" x14ac:dyDescent="0.25">
      <c r="B51" s="94" t="s">
        <v>78</v>
      </c>
      <c r="C51" s="95" t="s">
        <v>32</v>
      </c>
      <c r="D51" s="95">
        <v>0.2</v>
      </c>
      <c r="E51" s="95" t="s">
        <v>84</v>
      </c>
      <c r="F51" s="93">
        <v>27500</v>
      </c>
      <c r="G51" s="113">
        <f t="shared" si="2"/>
        <v>5500</v>
      </c>
    </row>
    <row r="52" spans="2:7" x14ac:dyDescent="0.25">
      <c r="B52" s="97" t="s">
        <v>33</v>
      </c>
      <c r="C52" s="98"/>
      <c r="D52" s="98"/>
      <c r="E52" s="98"/>
      <c r="F52" s="99"/>
      <c r="G52" s="106">
        <f>SUM(G40:G51)</f>
        <v>5161025.3600000003</v>
      </c>
    </row>
    <row r="53" spans="2:7" x14ac:dyDescent="0.25">
      <c r="B53" s="14"/>
      <c r="C53" s="15"/>
      <c r="D53" s="15"/>
      <c r="E53" s="17"/>
      <c r="F53" s="16"/>
      <c r="G53" s="16"/>
    </row>
    <row r="54" spans="2:7" x14ac:dyDescent="0.25">
      <c r="B54" s="10" t="s">
        <v>34</v>
      </c>
      <c r="C54" s="11"/>
      <c r="D54" s="12"/>
      <c r="E54" s="12"/>
      <c r="F54" s="13"/>
      <c r="G54" s="13"/>
    </row>
    <row r="55" spans="2:7" ht="24" x14ac:dyDescent="0.25">
      <c r="B55" s="69" t="s">
        <v>35</v>
      </c>
      <c r="C55" s="70" t="s">
        <v>29</v>
      </c>
      <c r="D55" s="70" t="s">
        <v>30</v>
      </c>
      <c r="E55" s="69" t="s">
        <v>17</v>
      </c>
      <c r="F55" s="70" t="s">
        <v>18</v>
      </c>
      <c r="G55" s="69" t="s">
        <v>19</v>
      </c>
    </row>
    <row r="56" spans="2:7" x14ac:dyDescent="0.25">
      <c r="B56" s="94"/>
      <c r="C56" s="95"/>
      <c r="D56" s="95">
        <v>0</v>
      </c>
      <c r="E56" s="95"/>
      <c r="F56" s="93"/>
      <c r="G56" s="113">
        <f t="shared" ref="G56" si="3">F56*D56</f>
        <v>0</v>
      </c>
    </row>
    <row r="57" spans="2:7" x14ac:dyDescent="0.25">
      <c r="B57" s="97" t="s">
        <v>36</v>
      </c>
      <c r="C57" s="98"/>
      <c r="D57" s="98"/>
      <c r="E57" s="98"/>
      <c r="F57" s="99"/>
      <c r="G57" s="106">
        <f>SUM(G56:G56)</f>
        <v>0</v>
      </c>
    </row>
    <row r="58" spans="2:7" x14ac:dyDescent="0.25">
      <c r="B58" s="30"/>
      <c r="C58" s="30"/>
      <c r="D58" s="30"/>
      <c r="E58" s="30"/>
      <c r="F58" s="31"/>
      <c r="G58" s="31"/>
    </row>
    <row r="59" spans="2:7" x14ac:dyDescent="0.25">
      <c r="B59" s="32" t="s">
        <v>37</v>
      </c>
      <c r="C59" s="33"/>
      <c r="D59" s="33"/>
      <c r="E59" s="33"/>
      <c r="F59" s="33"/>
      <c r="G59" s="34">
        <f>G23+G28+G36+G52+G57</f>
        <v>5407625.3600000003</v>
      </c>
    </row>
    <row r="60" spans="2:7" x14ac:dyDescent="0.25">
      <c r="B60" s="35" t="s">
        <v>38</v>
      </c>
      <c r="C60" s="19"/>
      <c r="D60" s="19"/>
      <c r="E60" s="19"/>
      <c r="F60" s="19"/>
      <c r="G60" s="36">
        <f>G59*0.05</f>
        <v>270381.26800000004</v>
      </c>
    </row>
    <row r="61" spans="2:7" x14ac:dyDescent="0.25">
      <c r="B61" s="37" t="s">
        <v>39</v>
      </c>
      <c r="C61" s="18"/>
      <c r="D61" s="18"/>
      <c r="E61" s="18"/>
      <c r="F61" s="18"/>
      <c r="G61" s="38">
        <f>G60+G59</f>
        <v>5678006.6280000005</v>
      </c>
    </row>
    <row r="62" spans="2:7" x14ac:dyDescent="0.25">
      <c r="B62" s="35" t="s">
        <v>40</v>
      </c>
      <c r="C62" s="19"/>
      <c r="D62" s="19"/>
      <c r="E62" s="19"/>
      <c r="F62" s="19"/>
      <c r="G62" s="36">
        <f>G11</f>
        <v>9000000</v>
      </c>
    </row>
    <row r="63" spans="2:7" x14ac:dyDescent="0.25">
      <c r="B63" s="39" t="s">
        <v>41</v>
      </c>
      <c r="C63" s="40"/>
      <c r="D63" s="40"/>
      <c r="E63" s="40"/>
      <c r="F63" s="40"/>
      <c r="G63" s="41">
        <f>G62-G61</f>
        <v>3321993.3719999995</v>
      </c>
    </row>
    <row r="64" spans="2:7" x14ac:dyDescent="0.25">
      <c r="B64" s="28" t="s">
        <v>42</v>
      </c>
      <c r="C64" s="29"/>
      <c r="D64" s="29"/>
      <c r="E64" s="29"/>
      <c r="F64" s="29"/>
      <c r="G64" s="25"/>
    </row>
    <row r="65" spans="2:7" ht="15.75" thickBot="1" x14ac:dyDescent="0.3">
      <c r="B65" s="42"/>
      <c r="C65" s="29"/>
      <c r="D65" s="29"/>
      <c r="E65" s="29"/>
      <c r="F65" s="29"/>
      <c r="G65" s="25"/>
    </row>
    <row r="66" spans="2:7" x14ac:dyDescent="0.25">
      <c r="B66" s="54" t="s">
        <v>43</v>
      </c>
      <c r="C66" s="55"/>
      <c r="D66" s="55"/>
      <c r="E66" s="55"/>
      <c r="F66" s="56"/>
      <c r="G66" s="25"/>
    </row>
    <row r="67" spans="2:7" x14ac:dyDescent="0.25">
      <c r="B67" s="57" t="s">
        <v>44</v>
      </c>
      <c r="C67" s="27"/>
      <c r="D67" s="27"/>
      <c r="E67" s="27"/>
      <c r="F67" s="58"/>
      <c r="G67" s="25"/>
    </row>
    <row r="68" spans="2:7" x14ac:dyDescent="0.25">
      <c r="B68" s="57" t="s">
        <v>45</v>
      </c>
      <c r="C68" s="27"/>
      <c r="D68" s="27"/>
      <c r="E68" s="27"/>
      <c r="F68" s="58"/>
      <c r="G68" s="25"/>
    </row>
    <row r="69" spans="2:7" x14ac:dyDescent="0.25">
      <c r="B69" s="57" t="s">
        <v>46</v>
      </c>
      <c r="C69" s="27"/>
      <c r="D69" s="27"/>
      <c r="E69" s="27"/>
      <c r="F69" s="58"/>
      <c r="G69" s="25"/>
    </row>
    <row r="70" spans="2:7" x14ac:dyDescent="0.25">
      <c r="B70" s="57" t="s">
        <v>47</v>
      </c>
      <c r="C70" s="27"/>
      <c r="D70" s="27"/>
      <c r="E70" s="27"/>
      <c r="F70" s="58"/>
      <c r="G70" s="25"/>
    </row>
    <row r="71" spans="2:7" x14ac:dyDescent="0.25">
      <c r="B71" s="57" t="s">
        <v>48</v>
      </c>
      <c r="C71" s="27"/>
      <c r="D71" s="27"/>
      <c r="E71" s="27"/>
      <c r="F71" s="58"/>
      <c r="G71" s="25"/>
    </row>
    <row r="72" spans="2:7" ht="15.75" thickBot="1" x14ac:dyDescent="0.3">
      <c r="B72" s="59" t="s">
        <v>49</v>
      </c>
      <c r="C72" s="60"/>
      <c r="D72" s="60"/>
      <c r="E72" s="60"/>
      <c r="F72" s="61"/>
      <c r="G72" s="25"/>
    </row>
    <row r="73" spans="2:7" x14ac:dyDescent="0.25">
      <c r="B73" s="52"/>
      <c r="C73" s="27"/>
      <c r="D73" s="27"/>
      <c r="E73" s="27"/>
      <c r="F73" s="27"/>
      <c r="G73" s="25"/>
    </row>
    <row r="74" spans="2:7" ht="15.75" thickBot="1" x14ac:dyDescent="0.3">
      <c r="B74" s="119" t="s">
        <v>50</v>
      </c>
      <c r="C74" s="120"/>
      <c r="D74" s="51"/>
      <c r="E74" s="20"/>
      <c r="F74" s="20"/>
      <c r="G74" s="25"/>
    </row>
    <row r="75" spans="2:7" x14ac:dyDescent="0.25">
      <c r="B75" s="44" t="s">
        <v>35</v>
      </c>
      <c r="C75" s="21" t="s">
        <v>51</v>
      </c>
      <c r="D75" s="45" t="s">
        <v>52</v>
      </c>
      <c r="E75" s="20"/>
      <c r="F75" s="20"/>
      <c r="G75" s="25"/>
    </row>
    <row r="76" spans="2:7" x14ac:dyDescent="0.25">
      <c r="B76" s="46" t="s">
        <v>53</v>
      </c>
      <c r="C76" s="22">
        <f>G23</f>
        <v>201600</v>
      </c>
      <c r="D76" s="47">
        <f>(C76/C82)</f>
        <v>3.5505418222981332E-2</v>
      </c>
      <c r="E76" s="20"/>
      <c r="F76" s="20"/>
      <c r="G76" s="25"/>
    </row>
    <row r="77" spans="2:7" x14ac:dyDescent="0.25">
      <c r="B77" s="46" t="s">
        <v>54</v>
      </c>
      <c r="C77" s="22">
        <f>G28</f>
        <v>0</v>
      </c>
      <c r="D77" s="47">
        <f>C77/C82</f>
        <v>0</v>
      </c>
      <c r="E77" s="20"/>
      <c r="F77" s="20"/>
      <c r="G77" s="25"/>
    </row>
    <row r="78" spans="2:7" x14ac:dyDescent="0.25">
      <c r="B78" s="46" t="s">
        <v>55</v>
      </c>
      <c r="C78" s="22">
        <f>G36</f>
        <v>45000</v>
      </c>
      <c r="D78" s="47">
        <f>(C78/C82)</f>
        <v>7.9253165676297609E-3</v>
      </c>
      <c r="E78" s="20"/>
      <c r="F78" s="20"/>
      <c r="G78" s="25"/>
    </row>
    <row r="79" spans="2:7" x14ac:dyDescent="0.25">
      <c r="B79" s="46" t="s">
        <v>28</v>
      </c>
      <c r="C79" s="22">
        <f>G52</f>
        <v>5161025.3600000003</v>
      </c>
      <c r="D79" s="47">
        <f>(C79/C82)</f>
        <v>0.90895021759034123</v>
      </c>
      <c r="E79" s="20"/>
      <c r="F79" s="20"/>
      <c r="G79" s="25"/>
    </row>
    <row r="80" spans="2:7" x14ac:dyDescent="0.25">
      <c r="B80" s="46" t="s">
        <v>56</v>
      </c>
      <c r="C80" s="22">
        <f>G57</f>
        <v>0</v>
      </c>
      <c r="D80" s="47">
        <f>(C80/C82)</f>
        <v>0</v>
      </c>
      <c r="E80" s="24"/>
      <c r="F80" s="24"/>
      <c r="G80" s="25"/>
    </row>
    <row r="81" spans="2:7" x14ac:dyDescent="0.25">
      <c r="B81" s="46" t="s">
        <v>57</v>
      </c>
      <c r="C81" s="22">
        <f>G60</f>
        <v>270381.26800000004</v>
      </c>
      <c r="D81" s="47">
        <f>(C81/C82)</f>
        <v>4.7619047619047623E-2</v>
      </c>
      <c r="E81" s="24"/>
      <c r="F81" s="24"/>
      <c r="G81" s="25"/>
    </row>
    <row r="82" spans="2:7" ht="15.75" thickBot="1" x14ac:dyDescent="0.3">
      <c r="B82" s="48" t="s">
        <v>58</v>
      </c>
      <c r="C82" s="49">
        <f>SUM(C76:C81)</f>
        <v>5678006.6280000005</v>
      </c>
      <c r="D82" s="50">
        <f>SUM(D76:D81)</f>
        <v>1</v>
      </c>
      <c r="E82" s="24"/>
      <c r="F82" s="24"/>
      <c r="G82" s="25"/>
    </row>
    <row r="83" spans="2:7" x14ac:dyDescent="0.25">
      <c r="B83" s="42"/>
      <c r="C83" s="29"/>
      <c r="D83" s="29"/>
      <c r="E83" s="29"/>
      <c r="F83" s="29"/>
      <c r="G83" s="25"/>
    </row>
    <row r="84" spans="2:7" x14ac:dyDescent="0.25">
      <c r="B84" s="43"/>
      <c r="C84" s="29"/>
      <c r="D84" s="29"/>
      <c r="E84" s="29"/>
      <c r="F84" s="29"/>
      <c r="G84" s="25"/>
    </row>
    <row r="85" spans="2:7" ht="15.75" thickBot="1" x14ac:dyDescent="0.3">
      <c r="B85" s="63"/>
      <c r="C85" s="64" t="s">
        <v>75</v>
      </c>
      <c r="D85" s="65"/>
      <c r="E85" s="66"/>
      <c r="F85" s="23"/>
      <c r="G85" s="25"/>
    </row>
    <row r="86" spans="2:7" x14ac:dyDescent="0.25">
      <c r="B86" s="67" t="s">
        <v>94</v>
      </c>
      <c r="C86" s="115">
        <v>21500</v>
      </c>
      <c r="D86" s="115">
        <v>22500</v>
      </c>
      <c r="E86" s="116">
        <v>23500</v>
      </c>
      <c r="F86" s="62"/>
      <c r="G86" s="26"/>
    </row>
    <row r="87" spans="2:7" ht="15.75" thickBot="1" x14ac:dyDescent="0.3">
      <c r="B87" s="48" t="s">
        <v>95</v>
      </c>
      <c r="C87" s="49">
        <f>(G61/C86)</f>
        <v>264.09333153488376</v>
      </c>
      <c r="D87" s="49">
        <f>(G61/D86)</f>
        <v>252.35585013333335</v>
      </c>
      <c r="E87" s="68">
        <f>(G61/E86)</f>
        <v>241.61730331914896</v>
      </c>
      <c r="F87" s="62"/>
      <c r="G87" s="26"/>
    </row>
    <row r="88" spans="2:7" x14ac:dyDescent="0.25">
      <c r="B88" s="53" t="s">
        <v>59</v>
      </c>
      <c r="C88" s="27"/>
      <c r="D88" s="27"/>
      <c r="E88" s="27"/>
      <c r="F88" s="27"/>
      <c r="G88" s="27"/>
    </row>
  </sheetData>
  <mergeCells count="8">
    <mergeCell ref="B16:G16"/>
    <mergeCell ref="B74:C74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Gladiolos</vt:lpstr>
      <vt:lpstr>Gladiolos!Área_de_impresión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2023-03-10T14:48:07Z</cp:lastPrinted>
  <dcterms:created xsi:type="dcterms:W3CDTF">2020-11-27T12:49:26Z</dcterms:created>
  <dcterms:modified xsi:type="dcterms:W3CDTF">2023-03-10T14:50:54Z</dcterms:modified>
</cp:coreProperties>
</file>