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ZAPALLO ITALIANO PRIMO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82" i="1"/>
  <c r="G60" i="1"/>
  <c r="G61" i="1"/>
  <c r="G62" i="1"/>
  <c r="G63" i="1"/>
  <c r="G64" i="1"/>
  <c r="G66" i="1"/>
  <c r="G67" i="1"/>
  <c r="G68" i="1"/>
  <c r="G70" i="1"/>
  <c r="G71" i="1"/>
  <c r="G72" i="1"/>
  <c r="G73" i="1"/>
  <c r="G75" i="1"/>
  <c r="G76" i="1"/>
  <c r="G47" i="1"/>
  <c r="G46" i="1"/>
  <c r="G45" i="1"/>
  <c r="G28" i="1"/>
  <c r="G27" i="1"/>
  <c r="G26" i="1"/>
  <c r="G25" i="1"/>
  <c r="G24" i="1"/>
  <c r="G23" i="1"/>
  <c r="G22" i="1"/>
  <c r="G21" i="1"/>
  <c r="G12" i="1"/>
  <c r="G59" i="1" l="1"/>
  <c r="G40" i="1"/>
  <c r="G39" i="1"/>
  <c r="G41" i="1" s="1"/>
  <c r="G30" i="1"/>
  <c r="G31" i="1"/>
  <c r="G81" i="1" l="1"/>
  <c r="G84" i="1"/>
  <c r="G85" i="1"/>
  <c r="G57" i="1"/>
  <c r="G77" i="1" s="1"/>
  <c r="G50" i="1"/>
  <c r="G86" i="1" l="1"/>
  <c r="G51" i="1"/>
  <c r="G49" i="1"/>
  <c r="G34" i="1"/>
  <c r="G33" i="1"/>
  <c r="G32" i="1"/>
  <c r="G29" i="1"/>
  <c r="G35" i="1" s="1"/>
  <c r="G48" i="1" l="1"/>
  <c r="G52" i="1" s="1"/>
  <c r="C110" i="1" l="1"/>
  <c r="C109" i="1" l="1"/>
  <c r="G91" i="1" l="1"/>
  <c r="C113" i="1"/>
  <c r="C112" i="1" l="1"/>
  <c r="C111" i="1"/>
  <c r="G88" i="1" l="1"/>
  <c r="G89" i="1" l="1"/>
  <c r="G90" i="1" l="1"/>
  <c r="G92" i="1" s="1"/>
  <c r="C114" i="1"/>
  <c r="C120" i="1" l="1"/>
  <c r="C115" i="1"/>
  <c r="D120" i="1"/>
  <c r="E120" i="1"/>
  <c r="D114" i="1" l="1"/>
  <c r="D110" i="1"/>
  <c r="D112" i="1"/>
  <c r="D109" i="1"/>
  <c r="D111" i="1"/>
  <c r="D113" i="1"/>
  <c r="D115" i="1" l="1"/>
</calcChain>
</file>

<file path=xl/sharedStrings.xml><?xml version="1.0" encoding="utf-8"?>
<sst xmlns="http://schemas.openxmlformats.org/spreadsheetml/2006/main" count="234" uniqueCount="142">
  <si>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</si>
  <si>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</si>
  <si>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</si>
  <si>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</si>
  <si>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</si>
  <si>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</si>
  <si>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</si>
  <si>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</si>
  <si>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</si>
  <si>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</si>
  <si>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</si>
  <si>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</si>
  <si>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</si>
  <si>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</si>
  <si>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</si>
  <si>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</si>
  <si>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</si>
  <si>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</si>
  <si>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</si>
  <si>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</si>
  <si>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</si>
  <si>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</si>
  <si>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</si>
  <si>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</si>
  <si>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</si>
  <si>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</si>
  <si>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</si>
  <si>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</si>
  <si>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</si>
  <si>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</si>
  <si>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</si>
  <si>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</si>
  <si>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</si>
  <si>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</si>
  <si>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</si>
  <si>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</si>
  <si>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</si>
  <si>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</si>
  <si>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</si>
  <si>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</si>
  <si>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</si>
  <si>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</si>
  <si>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</si>
  <si>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</si>
  <si>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</si>
  <si>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</si>
  <si>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</si>
  <si>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</si>
  <si>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Doñihue</t>
  </si>
  <si>
    <t>kg</t>
  </si>
  <si>
    <t>Enero</t>
  </si>
  <si>
    <t xml:space="preserve">INGRESO ESPERADO, con IVA ($) </t>
  </si>
  <si>
    <t>Servicios</t>
  </si>
  <si>
    <t>COSTOS DIRECTOS DE PRODUCCION POR HECTAREA (INCLUYE IVA)</t>
  </si>
  <si>
    <t>JORNADAS ANIMAL</t>
  </si>
  <si>
    <t>FERTILIZANTES</t>
  </si>
  <si>
    <t>Nitrato de calcio</t>
  </si>
  <si>
    <t>Nitrato de potasio</t>
  </si>
  <si>
    <t>Septiembre</t>
  </si>
  <si>
    <t>INSECTICIDAS</t>
  </si>
  <si>
    <t>Septiembre - Octubre</t>
  </si>
  <si>
    <t>Otros gastos de venta</t>
  </si>
  <si>
    <t>Medio</t>
  </si>
  <si>
    <t>Lib. B. O'Higgins</t>
  </si>
  <si>
    <t>Mercado mayorista</t>
  </si>
  <si>
    <t>Aradura</t>
  </si>
  <si>
    <t>Octubre</t>
  </si>
  <si>
    <t>Noviembre</t>
  </si>
  <si>
    <t>c/u</t>
  </si>
  <si>
    <t>Octubre - Noviembre</t>
  </si>
  <si>
    <t>Previcur Energy 840 SL</t>
  </si>
  <si>
    <t>Amistar Top</t>
  </si>
  <si>
    <t>Aliette 80 WP</t>
  </si>
  <si>
    <t>global</t>
  </si>
  <si>
    <t>PRECIO ESPERADO ($/uni)</t>
  </si>
  <si>
    <t>Todas</t>
  </si>
  <si>
    <t>Limpia manual y sellado</t>
  </si>
  <si>
    <t>Diciembre</t>
  </si>
  <si>
    <t>Surqueadura</t>
  </si>
  <si>
    <t>JA</t>
  </si>
  <si>
    <t>JM</t>
  </si>
  <si>
    <t>Rastraje (2)</t>
  </si>
  <si>
    <t>u</t>
  </si>
  <si>
    <t>Octubre-Noviembre</t>
  </si>
  <si>
    <t>L</t>
  </si>
  <si>
    <t>Arauco</t>
  </si>
  <si>
    <t>Octubre - Diciembre</t>
  </si>
  <si>
    <t>Heladas, lluvia excesiva o extemporánea, sequía</t>
  </si>
  <si>
    <t xml:space="preserve">RENDIMIENTO (Cajas/há) </t>
  </si>
  <si>
    <t xml:space="preserve">Transplante </t>
  </si>
  <si>
    <t>Julio</t>
  </si>
  <si>
    <t>Colocación de polietileno</t>
  </si>
  <si>
    <t>Julio - Agosto</t>
  </si>
  <si>
    <t xml:space="preserve">Riego post trasplante </t>
  </si>
  <si>
    <t>Aplicación de fungicida</t>
  </si>
  <si>
    <t>Riego</t>
  </si>
  <si>
    <t>Aplicación de bioestimulante (2)</t>
  </si>
  <si>
    <t>Fertilizar en surco</t>
  </si>
  <si>
    <t>Riegos (4)</t>
  </si>
  <si>
    <t>Aplicación de insecticida</t>
  </si>
  <si>
    <t xml:space="preserve">Riego </t>
  </si>
  <si>
    <t>Aplicación de bioestimulante</t>
  </si>
  <si>
    <t>Cosecha corte, acarreo y carga</t>
  </si>
  <si>
    <t xml:space="preserve">Octubre - Diciembre </t>
  </si>
  <si>
    <t>Pasar cultivadora y mover surco</t>
  </si>
  <si>
    <t>Mayo - Junio</t>
  </si>
  <si>
    <t>Aplicación de fertilizante</t>
  </si>
  <si>
    <t>Melgadura, preparación de mesas</t>
  </si>
  <si>
    <t>Acequiadura</t>
  </si>
  <si>
    <t>Colocar plástico mulch y fertilizar</t>
  </si>
  <si>
    <t>Aporca</t>
  </si>
  <si>
    <t>SEMILLAS O PLANTIN</t>
  </si>
  <si>
    <t>Plantin ZAPALLO ITALIANO</t>
  </si>
  <si>
    <t>Mezcla Hortalicera 17-20-20</t>
  </si>
  <si>
    <t>Urea Granulada</t>
  </si>
  <si>
    <t>Fosfimax 40-20</t>
  </si>
  <si>
    <t>Basfoliar Algae SL</t>
  </si>
  <si>
    <t>FUNGICIDAS</t>
  </si>
  <si>
    <t>Junio-Septiembre</t>
  </si>
  <si>
    <t>Agosto-Septiembre</t>
  </si>
  <si>
    <t>Nemacur</t>
  </si>
  <si>
    <t>Pirimor</t>
  </si>
  <si>
    <t xml:space="preserve">Punto 70 WP </t>
  </si>
  <si>
    <t xml:space="preserve">Karate Zeon </t>
  </si>
  <si>
    <t>Nutrifarm Size Up</t>
  </si>
  <si>
    <t>Flower Power</t>
  </si>
  <si>
    <t>Polietileno para mulch de 0,03 mm</t>
  </si>
  <si>
    <t>Polietileno para túnel de 0,05 mm x 1,5 m</t>
  </si>
  <si>
    <t>Cajas plataneras</t>
  </si>
  <si>
    <t>Flete</t>
  </si>
  <si>
    <t>ZAPALLO ITALIANO PRIMOR</t>
  </si>
  <si>
    <t>1. El precio de los insumos y productos se expresan con IVA.</t>
  </si>
  <si>
    <t>2. El costo de la mano de obra incluye impuestos e imposiciones.</t>
  </si>
  <si>
    <t>3. El precio de los insumos incluye el transporte hasta el predio.</t>
  </si>
  <si>
    <t>4. El costo de operación de la maquinaria incluye el arriendo, el costo del operador y el combustible.</t>
  </si>
  <si>
    <t>5. Los insumos considerados (tipo y dosis) son sólo referenciales y corresponden a la Agencia de Area en particular.</t>
  </si>
  <si>
    <t>6. El precio ponderado esperado de venta $7741, considera al producto colocado en el mercado mayorista (ODEPA 2022, precios octubre a diciembre).</t>
  </si>
  <si>
    <t>7. Producción a un 85% considernado perdidas de un 15%.</t>
  </si>
  <si>
    <t>8. Densidad de plantación 8333 plntas/ha (1,5 m X 0,8 m).</t>
  </si>
  <si>
    <t>9. Cajas con 60 unidades promedio</t>
  </si>
  <si>
    <t>ESCENARIOS COSTO UNITARIO  ($/CAJAS)</t>
  </si>
  <si>
    <t>Costo unitario ($/CAJAS)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</si>
</sst>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  <numFmt numFmtId="169" formatCode="#,##0_ ;\-#,##0\ 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27" fillId="0" borderId="55" xfId="0" applyFont="1" applyFill="1" applyBorder="1"/>
    <xf numFmtId="0" fontId="27" fillId="0" borderId="55" xfId="0" applyFont="1" applyFill="1" applyBorder="1" applyAlignment="1">
      <alignment horizontal="center"/>
    </xf>
    <xf numFmtId="3" fontId="27" fillId="0" borderId="55" xfId="0" applyNumberFormat="1" applyFont="1" applyFill="1" applyBorder="1" applyAlignment="1">
      <alignment horizontal="right"/>
    </xf>
    <xf numFmtId="0" fontId="28" fillId="0" borderId="16" xfId="0" applyFont="1" applyBorder="1"/>
    <xf numFmtId="0" fontId="28" fillId="0" borderId="42" xfId="0" applyFont="1" applyBorder="1"/>
    <xf numFmtId="0" fontId="27" fillId="0" borderId="55" xfId="0" applyFont="1" applyFill="1" applyBorder="1" applyAlignment="1">
      <alignment horizontal="right"/>
    </xf>
    <xf numFmtId="3" fontId="27" fillId="0" borderId="55" xfId="0" applyNumberFormat="1" applyFont="1" applyBorder="1" applyAlignment="1">
      <alignment horizontal="right" vertical="center"/>
    </xf>
    <xf numFmtId="17" fontId="27" fillId="0" borderId="55" xfId="0" applyNumberFormat="1" applyFont="1" applyBorder="1" applyAlignment="1">
      <alignment horizontal="right" vertical="center"/>
    </xf>
    <xf numFmtId="169" fontId="27" fillId="0" borderId="55" xfId="0" applyNumberFormat="1" applyFont="1" applyFill="1" applyBorder="1" applyAlignment="1">
      <alignment horizontal="right" vertical="center"/>
    </xf>
    <xf numFmtId="0" fontId="27" fillId="0" borderId="55" xfId="0" applyFont="1" applyBorder="1" applyAlignment="1">
      <alignment horizontal="right" vertical="center" wrapText="1"/>
    </xf>
    <xf numFmtId="49" fontId="12" fillId="2" borderId="16" xfId="0" applyNumberFormat="1" applyFont="1" applyFill="1" applyBorder="1" applyAlignment="1">
      <alignment vertical="center"/>
    </xf>
    <xf numFmtId="0" fontId="14" fillId="2" borderId="16" xfId="0" applyFont="1" applyFill="1" applyBorder="1"/>
    <xf numFmtId="164" fontId="9" fillId="2" borderId="42" xfId="0" applyNumberFormat="1" applyFont="1" applyFill="1" applyBorder="1" applyAlignment="1">
      <alignment vertical="center"/>
    </xf>
    <xf numFmtId="0" fontId="27" fillId="0" borderId="55" xfId="0" applyFont="1" applyBorder="1" applyAlignment="1">
      <alignment horizontal="right" vertical="center"/>
    </xf>
    <xf numFmtId="0" fontId="5" fillId="0" borderId="11" xfId="0" applyFont="1" applyFill="1" applyBorder="1" applyAlignment="1">
      <alignment vertical="center" wrapText="1"/>
    </xf>
    <xf numFmtId="49" fontId="8" fillId="3" borderId="51" xfId="0" applyNumberFormat="1" applyFont="1" applyFill="1" applyBorder="1" applyAlignment="1">
      <alignment vertical="center"/>
    </xf>
    <xf numFmtId="3" fontId="8" fillId="3" borderId="51" xfId="0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vertical="center" wrapText="1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4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4" xfId="0" applyNumberFormat="1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vertical="center"/>
    </xf>
    <xf numFmtId="49" fontId="5" fillId="2" borderId="54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vertical="center"/>
    </xf>
    <xf numFmtId="0" fontId="27" fillId="0" borderId="41" xfId="0" applyFont="1" applyBorder="1" applyAlignment="1">
      <alignment vertical="center"/>
    </xf>
    <xf numFmtId="0" fontId="28" fillId="0" borderId="43" xfId="0" applyFont="1" applyFill="1" applyBorder="1" applyAlignment="1">
      <alignment vertical="center"/>
    </xf>
    <xf numFmtId="0" fontId="28" fillId="0" borderId="44" xfId="0" applyFont="1" applyBorder="1"/>
    <xf numFmtId="0" fontId="28" fillId="0" borderId="45" xfId="0" applyFont="1" applyBorder="1"/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291894</xdr:colOff>
      <xdr:row>1</xdr:row>
      <xdr:rowOff>0</xdr:rowOff>
    </xdr:from>
    <xdr:to>
      <xdr:col>7</xdr:col>
      <xdr:colOff>7681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4" y="192036"/>
          <a:ext cx="5791815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zoomScale="124" zoomScaleNormal="124" workbookViewId="0">
      <selection activeCell="E125" sqref="E12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5" customFormat="1" ht="27.75" customHeight="1">
      <c r="A9" s="71"/>
      <c r="B9" s="72" t="s">
        <v>0</v>
      </c>
      <c r="C9" s="112" t="s">
        <v>130</v>
      </c>
      <c r="D9" s="73"/>
      <c r="E9" s="128" t="s">
        <v>88</v>
      </c>
      <c r="F9" s="129"/>
      <c r="G9" s="112">
        <v>2800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</row>
    <row r="10" spans="1:255" s="75" customFormat="1" ht="25.5" customHeight="1">
      <c r="A10" s="71"/>
      <c r="B10" s="76" t="s">
        <v>1</v>
      </c>
      <c r="C10" s="113" t="s">
        <v>85</v>
      </c>
      <c r="D10" s="73"/>
      <c r="E10" s="126" t="s">
        <v>2</v>
      </c>
      <c r="F10" s="127"/>
      <c r="G10" s="113" t="s">
        <v>86</v>
      </c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</row>
    <row r="11" spans="1:255" s="75" customFormat="1" ht="18" customHeight="1">
      <c r="A11" s="71"/>
      <c r="B11" s="76" t="s">
        <v>44</v>
      </c>
      <c r="C11" s="114" t="s">
        <v>62</v>
      </c>
      <c r="D11" s="73"/>
      <c r="E11" s="126" t="s">
        <v>74</v>
      </c>
      <c r="F11" s="127"/>
      <c r="G11" s="114">
        <v>7741</v>
      </c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</row>
    <row r="12" spans="1:255" s="75" customFormat="1" ht="11.25" customHeight="1">
      <c r="A12" s="71"/>
      <c r="B12" s="76" t="s">
        <v>45</v>
      </c>
      <c r="C12" s="112" t="s">
        <v>63</v>
      </c>
      <c r="D12" s="73"/>
      <c r="E12" s="104" t="s">
        <v>51</v>
      </c>
      <c r="F12" s="105"/>
      <c r="G12" s="112">
        <f>G9*G11</f>
        <v>21674800</v>
      </c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  <c r="IT12" s="74"/>
      <c r="IU12" s="74"/>
    </row>
    <row r="13" spans="1:255" s="75" customFormat="1" ht="15" customHeight="1">
      <c r="A13" s="71"/>
      <c r="B13" s="76" t="s">
        <v>46</v>
      </c>
      <c r="C13" s="115" t="s">
        <v>48</v>
      </c>
      <c r="D13" s="73"/>
      <c r="E13" s="126" t="s">
        <v>3</v>
      </c>
      <c r="F13" s="127"/>
      <c r="G13" s="115" t="s">
        <v>64</v>
      </c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  <c r="IR13" s="74"/>
      <c r="IS13" s="74"/>
      <c r="IT13" s="74"/>
      <c r="IU13" s="74"/>
    </row>
    <row r="14" spans="1:255" s="75" customFormat="1" ht="15">
      <c r="A14" s="71"/>
      <c r="B14" s="76" t="s">
        <v>4</v>
      </c>
      <c r="C14" s="113" t="s">
        <v>75</v>
      </c>
      <c r="D14" s="73"/>
      <c r="E14" s="126" t="s">
        <v>5</v>
      </c>
      <c r="F14" s="127"/>
      <c r="G14" s="113" t="s">
        <v>86</v>
      </c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</row>
    <row r="15" spans="1:255" s="75" customFormat="1" ht="40.5" customHeight="1">
      <c r="A15" s="71"/>
      <c r="B15" s="76" t="s">
        <v>6</v>
      </c>
      <c r="C15" s="119" t="s">
        <v>50</v>
      </c>
      <c r="D15" s="73"/>
      <c r="E15" s="130" t="s">
        <v>7</v>
      </c>
      <c r="F15" s="131"/>
      <c r="G15" s="115" t="s">
        <v>87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</row>
    <row r="16" spans="1:255" ht="12" customHeight="1">
      <c r="A16" s="2"/>
      <c r="B16" s="77"/>
      <c r="C16" s="6"/>
      <c r="D16" s="7"/>
      <c r="E16" s="8"/>
      <c r="F16" s="8"/>
      <c r="G16" s="78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32" t="s">
        <v>53</v>
      </c>
      <c r="C17" s="133"/>
      <c r="D17" s="133"/>
      <c r="E17" s="133"/>
      <c r="F17" s="133"/>
      <c r="G17" s="13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79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0" t="s">
        <v>8</v>
      </c>
      <c r="C19" s="81"/>
      <c r="D19" s="82"/>
      <c r="E19" s="82"/>
      <c r="F19" s="83"/>
      <c r="G19" s="84"/>
    </row>
    <row r="20" spans="1:255" ht="24" customHeight="1">
      <c r="A20" s="5"/>
      <c r="B20" s="85" t="s">
        <v>9</v>
      </c>
      <c r="C20" s="86" t="s">
        <v>10</v>
      </c>
      <c r="D20" s="86" t="s">
        <v>11</v>
      </c>
      <c r="E20" s="85" t="s">
        <v>12</v>
      </c>
      <c r="F20" s="86" t="s">
        <v>13</v>
      </c>
      <c r="G20" s="85" t="s">
        <v>14</v>
      </c>
    </row>
    <row r="21" spans="1:255" s="100" customFormat="1" ht="12" customHeight="1">
      <c r="A21" s="94"/>
      <c r="B21" s="95" t="s">
        <v>89</v>
      </c>
      <c r="C21" s="96" t="s">
        <v>15</v>
      </c>
      <c r="D21" s="96">
        <v>10</v>
      </c>
      <c r="E21" s="96" t="s">
        <v>90</v>
      </c>
      <c r="F21" s="97">
        <v>25000</v>
      </c>
      <c r="G21" s="98">
        <f t="shared" ref="G21:G28" si="0">D21*F21</f>
        <v>250000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  <c r="IR21" s="99"/>
      <c r="IS21" s="99"/>
      <c r="IT21" s="99"/>
      <c r="IU21" s="99"/>
    </row>
    <row r="22" spans="1:255" s="100" customFormat="1" ht="12" customHeight="1">
      <c r="A22" s="94"/>
      <c r="B22" s="95" t="s">
        <v>91</v>
      </c>
      <c r="C22" s="96" t="s">
        <v>15</v>
      </c>
      <c r="D22" s="96">
        <v>4</v>
      </c>
      <c r="E22" s="96" t="s">
        <v>92</v>
      </c>
      <c r="F22" s="97">
        <v>25000</v>
      </c>
      <c r="G22" s="98">
        <f t="shared" si="0"/>
        <v>100000</v>
      </c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</row>
    <row r="23" spans="1:255" s="100" customFormat="1" ht="12" customHeight="1">
      <c r="A23" s="94"/>
      <c r="B23" s="95" t="s">
        <v>93</v>
      </c>
      <c r="C23" s="96" t="s">
        <v>15</v>
      </c>
      <c r="D23" s="96">
        <v>1</v>
      </c>
      <c r="E23" s="96" t="s">
        <v>58</v>
      </c>
      <c r="F23" s="97">
        <v>25000</v>
      </c>
      <c r="G23" s="98">
        <f t="shared" si="0"/>
        <v>25000</v>
      </c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</row>
    <row r="24" spans="1:255" s="100" customFormat="1" ht="12" customHeight="1">
      <c r="A24" s="94"/>
      <c r="B24" s="95" t="s">
        <v>94</v>
      </c>
      <c r="C24" s="96" t="s">
        <v>15</v>
      </c>
      <c r="D24" s="96">
        <v>3</v>
      </c>
      <c r="E24" s="96" t="s">
        <v>60</v>
      </c>
      <c r="F24" s="97">
        <v>25000</v>
      </c>
      <c r="G24" s="98">
        <f t="shared" si="0"/>
        <v>75000</v>
      </c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</row>
    <row r="25" spans="1:255" s="100" customFormat="1" ht="12" customHeight="1">
      <c r="A25" s="94"/>
      <c r="B25" s="95" t="s">
        <v>76</v>
      </c>
      <c r="C25" s="96" t="s">
        <v>15</v>
      </c>
      <c r="D25" s="96">
        <v>3</v>
      </c>
      <c r="E25" s="96" t="s">
        <v>60</v>
      </c>
      <c r="F25" s="97">
        <v>25000</v>
      </c>
      <c r="G25" s="98">
        <f t="shared" si="0"/>
        <v>75000</v>
      </c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</row>
    <row r="26" spans="1:255" s="100" customFormat="1" ht="12" customHeight="1">
      <c r="A26" s="94"/>
      <c r="B26" s="95" t="s">
        <v>95</v>
      </c>
      <c r="C26" s="96" t="s">
        <v>15</v>
      </c>
      <c r="D26" s="96">
        <v>2</v>
      </c>
      <c r="E26" s="96" t="s">
        <v>66</v>
      </c>
      <c r="F26" s="97">
        <v>25000</v>
      </c>
      <c r="G26" s="98">
        <f t="shared" si="0"/>
        <v>50000</v>
      </c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</row>
    <row r="27" spans="1:255" s="100" customFormat="1" ht="12" customHeight="1">
      <c r="A27" s="94"/>
      <c r="B27" s="95" t="s">
        <v>96</v>
      </c>
      <c r="C27" s="96" t="s">
        <v>15</v>
      </c>
      <c r="D27" s="96">
        <v>2</v>
      </c>
      <c r="E27" s="96" t="s">
        <v>66</v>
      </c>
      <c r="F27" s="97">
        <v>25000</v>
      </c>
      <c r="G27" s="98">
        <f t="shared" si="0"/>
        <v>50000</v>
      </c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</row>
    <row r="28" spans="1:255" s="100" customFormat="1" ht="12" customHeight="1">
      <c r="A28" s="94"/>
      <c r="B28" s="95" t="s">
        <v>97</v>
      </c>
      <c r="C28" s="96" t="s">
        <v>15</v>
      </c>
      <c r="D28" s="96">
        <v>1</v>
      </c>
      <c r="E28" s="96" t="s">
        <v>66</v>
      </c>
      <c r="F28" s="97">
        <v>25000</v>
      </c>
      <c r="G28" s="98">
        <f t="shared" si="0"/>
        <v>25000</v>
      </c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</row>
    <row r="29" spans="1:255" s="100" customFormat="1" ht="12" customHeight="1">
      <c r="A29" s="94"/>
      <c r="B29" s="95" t="s">
        <v>98</v>
      </c>
      <c r="C29" s="96" t="s">
        <v>15</v>
      </c>
      <c r="D29" s="96">
        <v>2</v>
      </c>
      <c r="E29" s="96" t="s">
        <v>67</v>
      </c>
      <c r="F29" s="97">
        <v>25000</v>
      </c>
      <c r="G29" s="98">
        <f t="shared" ref="G29:G34" si="1">D29*F29</f>
        <v>50000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</row>
    <row r="30" spans="1:255" s="100" customFormat="1" ht="12" customHeight="1">
      <c r="A30" s="94"/>
      <c r="B30" s="95" t="s">
        <v>99</v>
      </c>
      <c r="C30" s="96" t="s">
        <v>15</v>
      </c>
      <c r="D30" s="96">
        <v>2</v>
      </c>
      <c r="E30" s="96" t="s">
        <v>67</v>
      </c>
      <c r="F30" s="97">
        <v>25000</v>
      </c>
      <c r="G30" s="98">
        <f t="shared" si="1"/>
        <v>50000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  <c r="IR30" s="99"/>
      <c r="IS30" s="99"/>
      <c r="IT30" s="99"/>
      <c r="IU30" s="99"/>
    </row>
    <row r="31" spans="1:255" s="100" customFormat="1" ht="12" customHeight="1">
      <c r="A31" s="94"/>
      <c r="B31" s="95" t="s">
        <v>97</v>
      </c>
      <c r="C31" s="96" t="s">
        <v>15</v>
      </c>
      <c r="D31" s="96">
        <v>1</v>
      </c>
      <c r="E31" s="96" t="s">
        <v>67</v>
      </c>
      <c r="F31" s="97">
        <v>25000</v>
      </c>
      <c r="G31" s="98">
        <f t="shared" si="1"/>
        <v>25000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  <c r="IR31" s="99"/>
      <c r="IS31" s="99"/>
      <c r="IT31" s="99"/>
      <c r="IU31" s="99"/>
    </row>
    <row r="32" spans="1:255" s="100" customFormat="1" ht="12" customHeight="1">
      <c r="A32" s="94"/>
      <c r="B32" s="95" t="s">
        <v>100</v>
      </c>
      <c r="C32" s="96" t="s">
        <v>15</v>
      </c>
      <c r="D32" s="96">
        <v>2</v>
      </c>
      <c r="E32" s="96" t="s">
        <v>77</v>
      </c>
      <c r="F32" s="97">
        <v>25000</v>
      </c>
      <c r="G32" s="98">
        <f t="shared" si="1"/>
        <v>50000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  <c r="IR32" s="99"/>
      <c r="IS32" s="99"/>
      <c r="IT32" s="99"/>
      <c r="IU32" s="99"/>
    </row>
    <row r="33" spans="1:255" s="100" customFormat="1" ht="12" customHeight="1">
      <c r="A33" s="94"/>
      <c r="B33" s="95" t="s">
        <v>101</v>
      </c>
      <c r="C33" s="96" t="s">
        <v>15</v>
      </c>
      <c r="D33" s="96">
        <v>2</v>
      </c>
      <c r="E33" s="96" t="s">
        <v>77</v>
      </c>
      <c r="F33" s="97">
        <v>25000</v>
      </c>
      <c r="G33" s="98">
        <f t="shared" si="1"/>
        <v>50000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  <c r="IR33" s="99"/>
      <c r="IS33" s="99"/>
      <c r="IT33" s="99"/>
      <c r="IU33" s="99"/>
    </row>
    <row r="34" spans="1:255" s="100" customFormat="1" ht="12" customHeight="1">
      <c r="A34" s="94"/>
      <c r="B34" s="95" t="s">
        <v>102</v>
      </c>
      <c r="C34" s="96" t="s">
        <v>15</v>
      </c>
      <c r="D34" s="96">
        <v>30</v>
      </c>
      <c r="E34" s="96" t="s">
        <v>103</v>
      </c>
      <c r="F34" s="97">
        <v>25000</v>
      </c>
      <c r="G34" s="98">
        <f t="shared" si="1"/>
        <v>750000</v>
      </c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  <c r="IR34" s="99"/>
      <c r="IS34" s="99"/>
      <c r="IT34" s="99"/>
      <c r="IU34" s="99"/>
    </row>
    <row r="35" spans="1:255" ht="11.25" customHeight="1">
      <c r="B35" s="16" t="s">
        <v>16</v>
      </c>
      <c r="C35" s="17"/>
      <c r="D35" s="17"/>
      <c r="E35" s="17"/>
      <c r="F35" s="18"/>
      <c r="G35" s="19">
        <f>SUM(G21:G34)</f>
        <v>1625000</v>
      </c>
    </row>
    <row r="36" spans="1:255" ht="15.75" customHeight="1">
      <c r="A36" s="5"/>
      <c r="B36" s="103"/>
      <c r="C36" s="14"/>
      <c r="D36" s="14"/>
      <c r="E36" s="14"/>
      <c r="F36" s="15"/>
      <c r="G36" s="15"/>
      <c r="K36" s="66"/>
    </row>
    <row r="37" spans="1:255" ht="12" customHeight="1">
      <c r="A37" s="5"/>
      <c r="B37" s="80" t="s">
        <v>54</v>
      </c>
      <c r="C37" s="81"/>
      <c r="D37" s="82"/>
      <c r="E37" s="82"/>
      <c r="F37" s="83"/>
      <c r="G37" s="84"/>
    </row>
    <row r="38" spans="1:255" ht="24" customHeight="1">
      <c r="A38" s="5"/>
      <c r="B38" s="85" t="s">
        <v>9</v>
      </c>
      <c r="C38" s="86" t="s">
        <v>10</v>
      </c>
      <c r="D38" s="86" t="s">
        <v>11</v>
      </c>
      <c r="E38" s="85" t="s">
        <v>12</v>
      </c>
      <c r="F38" s="86" t="s">
        <v>13</v>
      </c>
      <c r="G38" s="85" t="s">
        <v>14</v>
      </c>
    </row>
    <row r="39" spans="1:255" s="100" customFormat="1" ht="12" customHeight="1">
      <c r="A39" s="94"/>
      <c r="B39" s="95" t="s">
        <v>78</v>
      </c>
      <c r="C39" s="96" t="s">
        <v>79</v>
      </c>
      <c r="D39" s="96">
        <v>1</v>
      </c>
      <c r="E39" s="96" t="s">
        <v>66</v>
      </c>
      <c r="F39" s="97">
        <v>30000</v>
      </c>
      <c r="G39" s="98">
        <f t="shared" ref="G39:G40" si="2">D39*F39</f>
        <v>30000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  <c r="IR39" s="99"/>
      <c r="IS39" s="99"/>
      <c r="IT39" s="99"/>
      <c r="IU39" s="99"/>
    </row>
    <row r="40" spans="1:255" s="100" customFormat="1" ht="12" customHeight="1">
      <c r="A40" s="94"/>
      <c r="B40" s="95" t="s">
        <v>104</v>
      </c>
      <c r="C40" s="96" t="s">
        <v>79</v>
      </c>
      <c r="D40" s="96">
        <v>2</v>
      </c>
      <c r="E40" s="96" t="s">
        <v>67</v>
      </c>
      <c r="F40" s="97">
        <v>30000</v>
      </c>
      <c r="G40" s="98">
        <f t="shared" si="2"/>
        <v>60000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  <c r="IR40" s="99"/>
      <c r="IS40" s="99"/>
      <c r="IT40" s="99"/>
      <c r="IU40" s="99"/>
    </row>
    <row r="41" spans="1:255" ht="11.25" customHeight="1">
      <c r="B41" s="16" t="s">
        <v>17</v>
      </c>
      <c r="C41" s="17"/>
      <c r="D41" s="17"/>
      <c r="E41" s="17"/>
      <c r="F41" s="18"/>
      <c r="G41" s="19">
        <f>SUM(G39:G40)</f>
        <v>90000</v>
      </c>
    </row>
    <row r="42" spans="1:255" ht="15.75" customHeight="1">
      <c r="A42" s="5"/>
      <c r="B42" s="13"/>
      <c r="C42" s="14"/>
      <c r="D42" s="14"/>
      <c r="E42" s="14"/>
      <c r="F42" s="15"/>
      <c r="G42" s="15"/>
      <c r="K42" s="66"/>
    </row>
    <row r="43" spans="1:255" ht="12" customHeight="1">
      <c r="A43" s="5"/>
      <c r="B43" s="80" t="s">
        <v>18</v>
      </c>
      <c r="C43" s="81"/>
      <c r="D43" s="82"/>
      <c r="E43" s="82"/>
      <c r="F43" s="83"/>
      <c r="G43" s="84"/>
    </row>
    <row r="44" spans="1:255" ht="24" customHeight="1">
      <c r="A44" s="5"/>
      <c r="B44" s="85" t="s">
        <v>9</v>
      </c>
      <c r="C44" s="86" t="s">
        <v>10</v>
      </c>
      <c r="D44" s="86" t="s">
        <v>11</v>
      </c>
      <c r="E44" s="85" t="s">
        <v>12</v>
      </c>
      <c r="F44" s="86" t="s">
        <v>13</v>
      </c>
      <c r="G44" s="85" t="s">
        <v>14</v>
      </c>
    </row>
    <row r="45" spans="1:255" s="100" customFormat="1" ht="12" customHeight="1">
      <c r="A45" s="94"/>
      <c r="B45" s="95" t="s">
        <v>65</v>
      </c>
      <c r="C45" s="96" t="s">
        <v>80</v>
      </c>
      <c r="D45" s="96">
        <v>0.4</v>
      </c>
      <c r="E45" s="96" t="s">
        <v>105</v>
      </c>
      <c r="F45" s="97">
        <v>157500</v>
      </c>
      <c r="G45" s="98">
        <f>+D45*F45</f>
        <v>63000</v>
      </c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  <c r="IR45" s="99"/>
      <c r="IS45" s="99"/>
      <c r="IT45" s="99"/>
      <c r="IU45" s="99"/>
    </row>
    <row r="46" spans="1:255" s="100" customFormat="1" ht="12" customHeight="1">
      <c r="A46" s="94"/>
      <c r="B46" s="95" t="s">
        <v>81</v>
      </c>
      <c r="C46" s="96" t="s">
        <v>80</v>
      </c>
      <c r="D46" s="96">
        <v>2</v>
      </c>
      <c r="E46" s="96" t="s">
        <v>105</v>
      </c>
      <c r="F46" s="97">
        <v>31500</v>
      </c>
      <c r="G46" s="98">
        <f t="shared" ref="G46:G47" si="3">+D46*F46</f>
        <v>63000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  <c r="IR46" s="99"/>
      <c r="IS46" s="99"/>
      <c r="IT46" s="99"/>
      <c r="IU46" s="99"/>
    </row>
    <row r="47" spans="1:255" s="100" customFormat="1" ht="12" customHeight="1">
      <c r="A47" s="94"/>
      <c r="B47" s="95" t="s">
        <v>106</v>
      </c>
      <c r="C47" s="96" t="s">
        <v>80</v>
      </c>
      <c r="D47" s="96">
        <v>1</v>
      </c>
      <c r="E47" s="96" t="s">
        <v>105</v>
      </c>
      <c r="F47" s="97">
        <v>26250</v>
      </c>
      <c r="G47" s="98">
        <f t="shared" si="3"/>
        <v>26250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  <c r="IR47" s="99"/>
      <c r="IS47" s="99"/>
      <c r="IT47" s="99"/>
      <c r="IU47" s="99"/>
    </row>
    <row r="48" spans="1:255" s="100" customFormat="1" ht="12" customHeight="1">
      <c r="A48" s="94"/>
      <c r="B48" s="95" t="s">
        <v>107</v>
      </c>
      <c r="C48" s="96" t="s">
        <v>80</v>
      </c>
      <c r="D48" s="96">
        <v>1</v>
      </c>
      <c r="E48" s="96" t="s">
        <v>105</v>
      </c>
      <c r="F48" s="97">
        <v>105000</v>
      </c>
      <c r="G48" s="98">
        <f>+D48*F48</f>
        <v>105000</v>
      </c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  <c r="IR48" s="99"/>
      <c r="IS48" s="99"/>
      <c r="IT48" s="99"/>
      <c r="IU48" s="99"/>
    </row>
    <row r="49" spans="1:255" s="100" customFormat="1" ht="12" customHeight="1">
      <c r="A49" s="94"/>
      <c r="B49" s="95" t="s">
        <v>108</v>
      </c>
      <c r="C49" s="96" t="s">
        <v>80</v>
      </c>
      <c r="D49" s="96">
        <v>1</v>
      </c>
      <c r="E49" s="96" t="s">
        <v>105</v>
      </c>
      <c r="F49" s="97">
        <v>31500</v>
      </c>
      <c r="G49" s="98">
        <f t="shared" ref="G49:G51" si="4">+D49*F49</f>
        <v>31500</v>
      </c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  <c r="IR49" s="99"/>
      <c r="IS49" s="99"/>
      <c r="IT49" s="99"/>
      <c r="IU49" s="99"/>
    </row>
    <row r="50" spans="1:255" s="100" customFormat="1" ht="12" customHeight="1">
      <c r="A50" s="94"/>
      <c r="B50" s="95" t="s">
        <v>109</v>
      </c>
      <c r="C50" s="96" t="s">
        <v>80</v>
      </c>
      <c r="D50" s="96">
        <v>0.4</v>
      </c>
      <c r="E50" s="96" t="s">
        <v>90</v>
      </c>
      <c r="F50" s="97">
        <v>157500</v>
      </c>
      <c r="G50" s="98">
        <f t="shared" si="4"/>
        <v>63000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  <c r="IR50" s="99"/>
      <c r="IS50" s="99"/>
      <c r="IT50" s="99"/>
      <c r="IU50" s="99"/>
    </row>
    <row r="51" spans="1:255" s="100" customFormat="1" ht="12" customHeight="1">
      <c r="A51" s="94"/>
      <c r="B51" s="95" t="s">
        <v>110</v>
      </c>
      <c r="C51" s="96" t="s">
        <v>80</v>
      </c>
      <c r="D51" s="96">
        <v>1</v>
      </c>
      <c r="E51" s="96" t="s">
        <v>58</v>
      </c>
      <c r="F51" s="97">
        <v>31500</v>
      </c>
      <c r="G51" s="98">
        <f t="shared" si="4"/>
        <v>31500</v>
      </c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  <c r="IR51" s="99"/>
      <c r="IS51" s="99"/>
      <c r="IT51" s="99"/>
      <c r="IU51" s="99"/>
    </row>
    <row r="52" spans="1:255" ht="12" customHeight="1">
      <c r="A52" s="32"/>
      <c r="B52" s="121" t="s">
        <v>19</v>
      </c>
      <c r="C52" s="67"/>
      <c r="D52" s="67"/>
      <c r="E52" s="67"/>
      <c r="F52" s="68"/>
      <c r="G52" s="122">
        <f>SUM(G45:G51)</f>
        <v>383250</v>
      </c>
    </row>
    <row r="53" spans="1:255" ht="12" customHeight="1">
      <c r="A53" s="32"/>
      <c r="B53" s="103"/>
      <c r="C53" s="14"/>
      <c r="D53" s="14"/>
      <c r="E53" s="14"/>
      <c r="F53" s="15"/>
      <c r="G53" s="15"/>
    </row>
    <row r="54" spans="1:255" ht="12" customHeight="1">
      <c r="A54" s="5"/>
      <c r="B54" s="80" t="s">
        <v>20</v>
      </c>
      <c r="C54" s="81"/>
      <c r="D54" s="82"/>
      <c r="E54" s="82"/>
      <c r="F54" s="83"/>
      <c r="G54" s="84"/>
    </row>
    <row r="55" spans="1:255" ht="24" customHeight="1">
      <c r="A55" s="5"/>
      <c r="B55" s="85" t="s">
        <v>21</v>
      </c>
      <c r="C55" s="86" t="s">
        <v>22</v>
      </c>
      <c r="D55" s="86" t="s">
        <v>23</v>
      </c>
      <c r="E55" s="85" t="s">
        <v>12</v>
      </c>
      <c r="F55" s="86" t="s">
        <v>13</v>
      </c>
      <c r="G55" s="85" t="s">
        <v>14</v>
      </c>
    </row>
    <row r="56" spans="1:255" s="100" customFormat="1" ht="12" customHeight="1">
      <c r="A56" s="94"/>
      <c r="B56" s="123" t="s">
        <v>111</v>
      </c>
      <c r="C56" s="96"/>
      <c r="D56" s="96"/>
      <c r="E56" s="96"/>
      <c r="F56" s="97"/>
      <c r="G56" s="98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99"/>
      <c r="FL56" s="99"/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99"/>
      <c r="GA56" s="99"/>
      <c r="GB56" s="99"/>
      <c r="GC56" s="99"/>
      <c r="GD56" s="99"/>
      <c r="GE56" s="99"/>
      <c r="GF56" s="99"/>
      <c r="GG56" s="99"/>
      <c r="GH56" s="99"/>
      <c r="GI56" s="99"/>
      <c r="GJ56" s="99"/>
      <c r="GK56" s="99"/>
      <c r="GL56" s="99"/>
      <c r="GM56" s="99"/>
      <c r="GN56" s="99"/>
      <c r="GO56" s="99"/>
      <c r="GP56" s="99"/>
      <c r="GQ56" s="99"/>
      <c r="GR56" s="99"/>
      <c r="GS56" s="99"/>
      <c r="GT56" s="99"/>
      <c r="GU56" s="99"/>
      <c r="GV56" s="99"/>
      <c r="GW56" s="99"/>
      <c r="GX56" s="99"/>
      <c r="GY56" s="99"/>
      <c r="GZ56" s="99"/>
      <c r="HA56" s="99"/>
      <c r="HB56" s="99"/>
      <c r="HC56" s="99"/>
      <c r="HD56" s="99"/>
      <c r="HE56" s="99"/>
      <c r="HF56" s="99"/>
      <c r="HG56" s="99"/>
      <c r="HH56" s="99"/>
      <c r="HI56" s="99"/>
      <c r="HJ56" s="99"/>
      <c r="HK56" s="99"/>
      <c r="HL56" s="99"/>
      <c r="HM56" s="99"/>
      <c r="HN56" s="99"/>
      <c r="HO56" s="99"/>
      <c r="HP56" s="99"/>
      <c r="HQ56" s="99"/>
      <c r="HR56" s="99"/>
      <c r="HS56" s="99"/>
      <c r="HT56" s="99"/>
      <c r="HU56" s="99"/>
      <c r="HV56" s="99"/>
      <c r="HW56" s="99"/>
      <c r="HX56" s="99"/>
      <c r="HY56" s="99"/>
      <c r="HZ56" s="99"/>
      <c r="IA56" s="99"/>
      <c r="IB56" s="99"/>
      <c r="IC56" s="99"/>
      <c r="ID56" s="99"/>
      <c r="IE56" s="99"/>
      <c r="IF56" s="99"/>
      <c r="IG56" s="99"/>
      <c r="IH56" s="99"/>
      <c r="II56" s="99"/>
      <c r="IJ56" s="99"/>
      <c r="IK56" s="99"/>
      <c r="IL56" s="99"/>
      <c r="IM56" s="99"/>
      <c r="IN56" s="99"/>
      <c r="IO56" s="99"/>
      <c r="IP56" s="99"/>
      <c r="IQ56" s="99"/>
      <c r="IR56" s="99"/>
      <c r="IS56" s="99"/>
      <c r="IT56" s="99"/>
      <c r="IU56" s="99"/>
    </row>
    <row r="57" spans="1:255" s="100" customFormat="1" ht="12" customHeight="1">
      <c r="A57" s="94"/>
      <c r="B57" s="120" t="s">
        <v>112</v>
      </c>
      <c r="C57" s="96" t="s">
        <v>82</v>
      </c>
      <c r="D57" s="96">
        <v>8333</v>
      </c>
      <c r="E57" s="96" t="s">
        <v>90</v>
      </c>
      <c r="F57" s="97">
        <v>200</v>
      </c>
      <c r="G57" s="98">
        <f t="shared" ref="G57:G76" si="5">+D57*F57</f>
        <v>1666600</v>
      </c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99"/>
      <c r="BR57" s="99"/>
      <c r="BS57" s="99"/>
      <c r="BT57" s="99"/>
      <c r="BU57" s="99"/>
      <c r="BV57" s="99"/>
      <c r="BW57" s="99"/>
      <c r="BX57" s="99"/>
      <c r="BY57" s="99"/>
      <c r="BZ57" s="99"/>
      <c r="CA57" s="99"/>
      <c r="CB57" s="99"/>
      <c r="CC57" s="99"/>
      <c r="CD57" s="99"/>
      <c r="CE57" s="99"/>
      <c r="CF57" s="99"/>
      <c r="CG57" s="99"/>
      <c r="CH57" s="99"/>
      <c r="CI57" s="99"/>
      <c r="CJ57" s="99"/>
      <c r="CK57" s="99"/>
      <c r="CL57" s="99"/>
      <c r="CM57" s="99"/>
      <c r="CN57" s="99"/>
      <c r="CO57" s="99"/>
      <c r="CP57" s="99"/>
      <c r="CQ57" s="99"/>
      <c r="CR57" s="99"/>
      <c r="CS57" s="99"/>
      <c r="CT57" s="99"/>
      <c r="CU57" s="99"/>
      <c r="CV57" s="99"/>
      <c r="CW57" s="99"/>
      <c r="CX57" s="99"/>
      <c r="CY57" s="99"/>
      <c r="CZ57" s="99"/>
      <c r="DA57" s="99"/>
      <c r="DB57" s="99"/>
      <c r="DC57" s="99"/>
      <c r="DD57" s="99"/>
      <c r="DE57" s="99"/>
      <c r="DF57" s="99"/>
      <c r="DG57" s="99"/>
      <c r="DH57" s="99"/>
      <c r="DI57" s="99"/>
      <c r="DJ57" s="99"/>
      <c r="DK57" s="99"/>
      <c r="DL57" s="99"/>
      <c r="DM57" s="99"/>
      <c r="DN57" s="99"/>
      <c r="DO57" s="99"/>
      <c r="DP57" s="99"/>
      <c r="DQ57" s="99"/>
      <c r="DR57" s="99"/>
      <c r="DS57" s="99"/>
      <c r="DT57" s="99"/>
      <c r="DU57" s="99"/>
      <c r="DV57" s="99"/>
      <c r="DW57" s="99"/>
      <c r="DX57" s="99"/>
      <c r="DY57" s="99"/>
      <c r="DZ57" s="99"/>
      <c r="EA57" s="99"/>
      <c r="EB57" s="99"/>
      <c r="EC57" s="99"/>
      <c r="ED57" s="99"/>
      <c r="EE57" s="99"/>
      <c r="EF57" s="99"/>
      <c r="EG57" s="99"/>
      <c r="EH57" s="99"/>
      <c r="EI57" s="99"/>
      <c r="EJ57" s="99"/>
      <c r="EK57" s="99"/>
      <c r="EL57" s="99"/>
      <c r="EM57" s="99"/>
      <c r="EN57" s="99"/>
      <c r="EO57" s="99"/>
      <c r="EP57" s="99"/>
      <c r="EQ57" s="99"/>
      <c r="ER57" s="99"/>
      <c r="ES57" s="99"/>
      <c r="ET57" s="99"/>
      <c r="EU57" s="99"/>
      <c r="EV57" s="99"/>
      <c r="EW57" s="99"/>
      <c r="EX57" s="99"/>
      <c r="EY57" s="99"/>
      <c r="EZ57" s="99"/>
      <c r="FA57" s="99"/>
      <c r="FB57" s="99"/>
      <c r="FC57" s="99"/>
      <c r="FD57" s="99"/>
      <c r="FE57" s="99"/>
      <c r="FF57" s="99"/>
      <c r="FG57" s="99"/>
      <c r="FH57" s="99"/>
      <c r="FI57" s="99"/>
      <c r="FJ57" s="99"/>
      <c r="FK57" s="99"/>
      <c r="FL57" s="99"/>
      <c r="FM57" s="99"/>
      <c r="FN57" s="99"/>
      <c r="FO57" s="99"/>
      <c r="FP57" s="99"/>
      <c r="FQ57" s="99"/>
      <c r="FR57" s="99"/>
      <c r="FS57" s="99"/>
      <c r="FT57" s="99"/>
      <c r="FU57" s="99"/>
      <c r="FV57" s="99"/>
      <c r="FW57" s="99"/>
      <c r="FX57" s="99"/>
      <c r="FY57" s="99"/>
      <c r="FZ57" s="99"/>
      <c r="GA57" s="99"/>
      <c r="GB57" s="99"/>
      <c r="GC57" s="99"/>
      <c r="GD57" s="99"/>
      <c r="GE57" s="99"/>
      <c r="GF57" s="99"/>
      <c r="GG57" s="99"/>
      <c r="GH57" s="99"/>
      <c r="GI57" s="99"/>
      <c r="GJ57" s="99"/>
      <c r="GK57" s="99"/>
      <c r="GL57" s="99"/>
      <c r="GM57" s="99"/>
      <c r="GN57" s="99"/>
      <c r="GO57" s="99"/>
      <c r="GP57" s="99"/>
      <c r="GQ57" s="99"/>
      <c r="GR57" s="99"/>
      <c r="GS57" s="99"/>
      <c r="GT57" s="99"/>
      <c r="GU57" s="99"/>
      <c r="GV57" s="99"/>
      <c r="GW57" s="99"/>
      <c r="GX57" s="99"/>
      <c r="GY57" s="99"/>
      <c r="GZ57" s="99"/>
      <c r="HA57" s="99"/>
      <c r="HB57" s="99"/>
      <c r="HC57" s="99"/>
      <c r="HD57" s="99"/>
      <c r="HE57" s="99"/>
      <c r="HF57" s="99"/>
      <c r="HG57" s="99"/>
      <c r="HH57" s="99"/>
      <c r="HI57" s="99"/>
      <c r="HJ57" s="99"/>
      <c r="HK57" s="99"/>
      <c r="HL57" s="99"/>
      <c r="HM57" s="99"/>
      <c r="HN57" s="99"/>
      <c r="HO57" s="99"/>
      <c r="HP57" s="99"/>
      <c r="HQ57" s="99"/>
      <c r="HR57" s="99"/>
      <c r="HS57" s="99"/>
      <c r="HT57" s="99"/>
      <c r="HU57" s="99"/>
      <c r="HV57" s="99"/>
      <c r="HW57" s="99"/>
      <c r="HX57" s="99"/>
      <c r="HY57" s="99"/>
      <c r="HZ57" s="99"/>
      <c r="IA57" s="99"/>
      <c r="IB57" s="99"/>
      <c r="IC57" s="99"/>
      <c r="ID57" s="99"/>
      <c r="IE57" s="99"/>
      <c r="IF57" s="99"/>
      <c r="IG57" s="99"/>
      <c r="IH57" s="99"/>
      <c r="II57" s="99"/>
      <c r="IJ57" s="99"/>
      <c r="IK57" s="99"/>
      <c r="IL57" s="99"/>
      <c r="IM57" s="99"/>
      <c r="IN57" s="99"/>
      <c r="IO57" s="99"/>
      <c r="IP57" s="99"/>
      <c r="IQ57" s="99"/>
      <c r="IR57" s="99"/>
      <c r="IS57" s="99"/>
      <c r="IT57" s="99"/>
      <c r="IU57" s="99"/>
    </row>
    <row r="58" spans="1:255" s="100" customFormat="1" ht="12" customHeight="1">
      <c r="A58" s="94"/>
      <c r="B58" s="123" t="s">
        <v>55</v>
      </c>
      <c r="C58" s="96"/>
      <c r="D58" s="96"/>
      <c r="E58" s="96"/>
      <c r="F58" s="97"/>
      <c r="G58" s="98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9"/>
      <c r="BN58" s="99"/>
      <c r="BO58" s="99"/>
      <c r="BP58" s="99"/>
      <c r="BQ58" s="99"/>
      <c r="BR58" s="99"/>
      <c r="BS58" s="99"/>
      <c r="BT58" s="99"/>
      <c r="BU58" s="99"/>
      <c r="BV58" s="99"/>
      <c r="BW58" s="99"/>
      <c r="BX58" s="99"/>
      <c r="BY58" s="99"/>
      <c r="BZ58" s="99"/>
      <c r="CA58" s="99"/>
      <c r="CB58" s="99"/>
      <c r="CC58" s="99"/>
      <c r="CD58" s="99"/>
      <c r="CE58" s="99"/>
      <c r="CF58" s="99"/>
      <c r="CG58" s="99"/>
      <c r="CH58" s="99"/>
      <c r="CI58" s="99"/>
      <c r="CJ58" s="99"/>
      <c r="CK58" s="99"/>
      <c r="CL58" s="99"/>
      <c r="CM58" s="99"/>
      <c r="CN58" s="99"/>
      <c r="CO58" s="99"/>
      <c r="CP58" s="99"/>
      <c r="CQ58" s="99"/>
      <c r="CR58" s="99"/>
      <c r="CS58" s="99"/>
      <c r="CT58" s="99"/>
      <c r="CU58" s="99"/>
      <c r="CV58" s="99"/>
      <c r="CW58" s="99"/>
      <c r="CX58" s="99"/>
      <c r="CY58" s="99"/>
      <c r="CZ58" s="99"/>
      <c r="DA58" s="99"/>
      <c r="DB58" s="99"/>
      <c r="DC58" s="99"/>
      <c r="DD58" s="99"/>
      <c r="DE58" s="99"/>
      <c r="DF58" s="99"/>
      <c r="DG58" s="99"/>
      <c r="DH58" s="99"/>
      <c r="DI58" s="99"/>
      <c r="DJ58" s="99"/>
      <c r="DK58" s="99"/>
      <c r="DL58" s="99"/>
      <c r="DM58" s="99"/>
      <c r="DN58" s="99"/>
      <c r="DO58" s="99"/>
      <c r="DP58" s="99"/>
      <c r="DQ58" s="99"/>
      <c r="DR58" s="99"/>
      <c r="DS58" s="99"/>
      <c r="DT58" s="99"/>
      <c r="DU58" s="99"/>
      <c r="DV58" s="99"/>
      <c r="DW58" s="99"/>
      <c r="DX58" s="99"/>
      <c r="DY58" s="99"/>
      <c r="DZ58" s="99"/>
      <c r="EA58" s="99"/>
      <c r="EB58" s="99"/>
      <c r="EC58" s="99"/>
      <c r="ED58" s="99"/>
      <c r="EE58" s="99"/>
      <c r="EF58" s="99"/>
      <c r="EG58" s="99"/>
      <c r="EH58" s="99"/>
      <c r="EI58" s="99"/>
      <c r="EJ58" s="99"/>
      <c r="EK58" s="99"/>
      <c r="EL58" s="99"/>
      <c r="EM58" s="99"/>
      <c r="EN58" s="99"/>
      <c r="EO58" s="99"/>
      <c r="EP58" s="99"/>
      <c r="EQ58" s="99"/>
      <c r="ER58" s="99"/>
      <c r="ES58" s="99"/>
      <c r="ET58" s="99"/>
      <c r="EU58" s="99"/>
      <c r="EV58" s="99"/>
      <c r="EW58" s="99"/>
      <c r="EX58" s="99"/>
      <c r="EY58" s="99"/>
      <c r="EZ58" s="99"/>
      <c r="FA58" s="99"/>
      <c r="FB58" s="99"/>
      <c r="FC58" s="99"/>
      <c r="FD58" s="99"/>
      <c r="FE58" s="99"/>
      <c r="FF58" s="99"/>
      <c r="FG58" s="99"/>
      <c r="FH58" s="99"/>
      <c r="FI58" s="99"/>
      <c r="FJ58" s="99"/>
      <c r="FK58" s="99"/>
      <c r="FL58" s="99"/>
      <c r="FM58" s="99"/>
      <c r="FN58" s="99"/>
      <c r="FO58" s="99"/>
      <c r="FP58" s="99"/>
      <c r="FQ58" s="99"/>
      <c r="FR58" s="99"/>
      <c r="FS58" s="99"/>
      <c r="FT58" s="99"/>
      <c r="FU58" s="99"/>
      <c r="FV58" s="99"/>
      <c r="FW58" s="99"/>
      <c r="FX58" s="99"/>
      <c r="FY58" s="99"/>
      <c r="FZ58" s="99"/>
      <c r="GA58" s="99"/>
      <c r="GB58" s="99"/>
      <c r="GC58" s="99"/>
      <c r="GD58" s="99"/>
      <c r="GE58" s="99"/>
      <c r="GF58" s="99"/>
      <c r="GG58" s="99"/>
      <c r="GH58" s="99"/>
      <c r="GI58" s="99"/>
      <c r="GJ58" s="99"/>
      <c r="GK58" s="99"/>
      <c r="GL58" s="99"/>
      <c r="GM58" s="99"/>
      <c r="GN58" s="99"/>
      <c r="GO58" s="99"/>
      <c r="GP58" s="99"/>
      <c r="GQ58" s="99"/>
      <c r="GR58" s="99"/>
      <c r="GS58" s="99"/>
      <c r="GT58" s="99"/>
      <c r="GU58" s="99"/>
      <c r="GV58" s="99"/>
      <c r="GW58" s="99"/>
      <c r="GX58" s="99"/>
      <c r="GY58" s="99"/>
      <c r="GZ58" s="99"/>
      <c r="HA58" s="99"/>
      <c r="HB58" s="99"/>
      <c r="HC58" s="99"/>
      <c r="HD58" s="99"/>
      <c r="HE58" s="99"/>
      <c r="HF58" s="99"/>
      <c r="HG58" s="99"/>
      <c r="HH58" s="99"/>
      <c r="HI58" s="99"/>
      <c r="HJ58" s="99"/>
      <c r="HK58" s="99"/>
      <c r="HL58" s="99"/>
      <c r="HM58" s="99"/>
      <c r="HN58" s="99"/>
      <c r="HO58" s="99"/>
      <c r="HP58" s="99"/>
      <c r="HQ58" s="99"/>
      <c r="HR58" s="99"/>
      <c r="HS58" s="99"/>
      <c r="HT58" s="99"/>
      <c r="HU58" s="99"/>
      <c r="HV58" s="99"/>
      <c r="HW58" s="99"/>
      <c r="HX58" s="99"/>
      <c r="HY58" s="99"/>
      <c r="HZ58" s="99"/>
      <c r="IA58" s="99"/>
      <c r="IB58" s="99"/>
      <c r="IC58" s="99"/>
      <c r="ID58" s="99"/>
      <c r="IE58" s="99"/>
      <c r="IF58" s="99"/>
      <c r="IG58" s="99"/>
      <c r="IH58" s="99"/>
      <c r="II58" s="99"/>
      <c r="IJ58" s="99"/>
      <c r="IK58" s="99"/>
      <c r="IL58" s="99"/>
      <c r="IM58" s="99"/>
      <c r="IN58" s="99"/>
      <c r="IO58" s="99"/>
      <c r="IP58" s="99"/>
      <c r="IQ58" s="99"/>
      <c r="IR58" s="99"/>
      <c r="IS58" s="99"/>
      <c r="IT58" s="99"/>
      <c r="IU58" s="99"/>
    </row>
    <row r="59" spans="1:255" s="100" customFormat="1" ht="12" customHeight="1">
      <c r="A59" s="94"/>
      <c r="B59" s="120" t="s">
        <v>113</v>
      </c>
      <c r="C59" s="96" t="s">
        <v>49</v>
      </c>
      <c r="D59" s="96">
        <v>500</v>
      </c>
      <c r="E59" s="96" t="s">
        <v>90</v>
      </c>
      <c r="F59" s="97">
        <v>1118</v>
      </c>
      <c r="G59" s="98">
        <f t="shared" si="5"/>
        <v>559000</v>
      </c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99"/>
      <c r="BR59" s="99"/>
      <c r="BS59" s="99"/>
      <c r="BT59" s="99"/>
      <c r="BU59" s="99"/>
      <c r="BV59" s="99"/>
      <c r="BW59" s="99"/>
      <c r="BX59" s="99"/>
      <c r="BY59" s="99"/>
      <c r="BZ59" s="99"/>
      <c r="CA59" s="99"/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CV59" s="99"/>
      <c r="CW59" s="99"/>
      <c r="CX59" s="99"/>
      <c r="CY59" s="99"/>
      <c r="CZ59" s="99"/>
      <c r="DA59" s="99"/>
      <c r="DB59" s="99"/>
      <c r="DC59" s="99"/>
      <c r="DD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  <c r="DZ59" s="99"/>
      <c r="EA59" s="99"/>
      <c r="EB59" s="99"/>
      <c r="EC59" s="99"/>
      <c r="ED59" s="99"/>
      <c r="EE59" s="99"/>
      <c r="EF59" s="99"/>
      <c r="EG59" s="99"/>
      <c r="EH59" s="99"/>
      <c r="EI59" s="99"/>
      <c r="EJ59" s="99"/>
      <c r="EK59" s="99"/>
      <c r="EL59" s="99"/>
      <c r="EM59" s="99"/>
      <c r="EN59" s="99"/>
      <c r="EO59" s="99"/>
      <c r="EP59" s="99"/>
      <c r="EQ59" s="99"/>
      <c r="ER59" s="99"/>
      <c r="ES59" s="99"/>
      <c r="ET59" s="99"/>
      <c r="EU59" s="99"/>
      <c r="EV59" s="99"/>
      <c r="EW59" s="99"/>
      <c r="EX59" s="99"/>
      <c r="EY59" s="99"/>
      <c r="EZ59" s="99"/>
      <c r="FA59" s="99"/>
      <c r="FB59" s="99"/>
      <c r="FC59" s="99"/>
      <c r="FD59" s="99"/>
      <c r="FE59" s="99"/>
      <c r="FF59" s="99"/>
      <c r="FG59" s="99"/>
      <c r="FH59" s="99"/>
      <c r="FI59" s="99"/>
      <c r="FJ59" s="99"/>
      <c r="FK59" s="99"/>
      <c r="FL59" s="99"/>
      <c r="FM59" s="99"/>
      <c r="FN59" s="99"/>
      <c r="FO59" s="99"/>
      <c r="FP59" s="99"/>
      <c r="FQ59" s="99"/>
      <c r="FR59" s="99"/>
      <c r="FS59" s="99"/>
      <c r="FT59" s="99"/>
      <c r="FU59" s="99"/>
      <c r="FV59" s="99"/>
      <c r="FW59" s="99"/>
      <c r="FX59" s="99"/>
      <c r="FY59" s="99"/>
      <c r="FZ59" s="99"/>
      <c r="GA59" s="99"/>
      <c r="GB59" s="99"/>
      <c r="GC59" s="99"/>
      <c r="GD59" s="99"/>
      <c r="GE59" s="99"/>
      <c r="GF59" s="99"/>
      <c r="GG59" s="99"/>
      <c r="GH59" s="99"/>
      <c r="GI59" s="99"/>
      <c r="GJ59" s="99"/>
      <c r="GK59" s="99"/>
      <c r="GL59" s="99"/>
      <c r="GM59" s="99"/>
      <c r="GN59" s="99"/>
      <c r="GO59" s="99"/>
      <c r="GP59" s="99"/>
      <c r="GQ59" s="99"/>
      <c r="GR59" s="99"/>
      <c r="GS59" s="99"/>
      <c r="GT59" s="99"/>
      <c r="GU59" s="99"/>
      <c r="GV59" s="99"/>
      <c r="GW59" s="99"/>
      <c r="GX59" s="99"/>
      <c r="GY59" s="99"/>
      <c r="GZ59" s="99"/>
      <c r="HA59" s="99"/>
      <c r="HB59" s="99"/>
      <c r="HC59" s="99"/>
      <c r="HD59" s="99"/>
      <c r="HE59" s="99"/>
      <c r="HF59" s="99"/>
      <c r="HG59" s="99"/>
      <c r="HH59" s="99"/>
      <c r="HI59" s="99"/>
      <c r="HJ59" s="99"/>
      <c r="HK59" s="99"/>
      <c r="HL59" s="99"/>
      <c r="HM59" s="99"/>
      <c r="HN59" s="99"/>
      <c r="HO59" s="99"/>
      <c r="HP59" s="99"/>
      <c r="HQ59" s="99"/>
      <c r="HR59" s="99"/>
      <c r="HS59" s="99"/>
      <c r="HT59" s="99"/>
      <c r="HU59" s="99"/>
      <c r="HV59" s="99"/>
      <c r="HW59" s="99"/>
      <c r="HX59" s="99"/>
      <c r="HY59" s="99"/>
      <c r="HZ59" s="99"/>
      <c r="IA59" s="99"/>
      <c r="IB59" s="99"/>
      <c r="IC59" s="99"/>
      <c r="ID59" s="99"/>
      <c r="IE59" s="99"/>
      <c r="IF59" s="99"/>
      <c r="IG59" s="99"/>
      <c r="IH59" s="99"/>
      <c r="II59" s="99"/>
      <c r="IJ59" s="99"/>
      <c r="IK59" s="99"/>
      <c r="IL59" s="99"/>
      <c r="IM59" s="99"/>
      <c r="IN59" s="99"/>
      <c r="IO59" s="99"/>
      <c r="IP59" s="99"/>
      <c r="IQ59" s="99"/>
      <c r="IR59" s="99"/>
      <c r="IS59" s="99"/>
      <c r="IT59" s="99"/>
      <c r="IU59" s="99"/>
    </row>
    <row r="60" spans="1:255" s="100" customFormat="1" ht="12" customHeight="1">
      <c r="A60" s="94"/>
      <c r="B60" s="120" t="s">
        <v>57</v>
      </c>
      <c r="C60" s="96" t="s">
        <v>49</v>
      </c>
      <c r="D60" s="96">
        <v>400</v>
      </c>
      <c r="E60" s="96" t="s">
        <v>77</v>
      </c>
      <c r="F60" s="97">
        <v>1711.2</v>
      </c>
      <c r="G60" s="98">
        <f t="shared" si="5"/>
        <v>684480</v>
      </c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9"/>
      <c r="BN60" s="99"/>
      <c r="BO60" s="99"/>
      <c r="BP60" s="99"/>
      <c r="BQ60" s="99"/>
      <c r="BR60" s="99"/>
      <c r="BS60" s="99"/>
      <c r="BT60" s="99"/>
      <c r="BU60" s="99"/>
      <c r="BV60" s="99"/>
      <c r="BW60" s="99"/>
      <c r="BX60" s="99"/>
      <c r="BY60" s="99"/>
      <c r="BZ60" s="99"/>
      <c r="CA60" s="99"/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CV60" s="99"/>
      <c r="CW60" s="99"/>
      <c r="CX60" s="99"/>
      <c r="CY60" s="99"/>
      <c r="CZ60" s="99"/>
      <c r="DA60" s="99"/>
      <c r="DB60" s="99"/>
      <c r="DC60" s="99"/>
      <c r="DD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  <c r="DZ60" s="99"/>
      <c r="EA60" s="99"/>
      <c r="EB60" s="99"/>
      <c r="EC60" s="99"/>
      <c r="ED60" s="99"/>
      <c r="EE60" s="99"/>
      <c r="EF60" s="99"/>
      <c r="EG60" s="99"/>
      <c r="EH60" s="99"/>
      <c r="EI60" s="99"/>
      <c r="EJ60" s="99"/>
      <c r="EK60" s="99"/>
      <c r="EL60" s="99"/>
      <c r="EM60" s="99"/>
      <c r="EN60" s="99"/>
      <c r="EO60" s="99"/>
      <c r="EP60" s="99"/>
      <c r="EQ60" s="99"/>
      <c r="ER60" s="99"/>
      <c r="ES60" s="99"/>
      <c r="ET60" s="99"/>
      <c r="EU60" s="99"/>
      <c r="EV60" s="99"/>
      <c r="EW60" s="99"/>
      <c r="EX60" s="99"/>
      <c r="EY60" s="99"/>
      <c r="EZ60" s="99"/>
      <c r="FA60" s="99"/>
      <c r="FB60" s="99"/>
      <c r="FC60" s="99"/>
      <c r="FD60" s="99"/>
      <c r="FE60" s="99"/>
      <c r="FF60" s="99"/>
      <c r="FG60" s="99"/>
      <c r="FH60" s="99"/>
      <c r="FI60" s="99"/>
      <c r="FJ60" s="99"/>
      <c r="FK60" s="99"/>
      <c r="FL60" s="99"/>
      <c r="FM60" s="99"/>
      <c r="FN60" s="99"/>
      <c r="FO60" s="99"/>
      <c r="FP60" s="99"/>
      <c r="FQ60" s="99"/>
      <c r="FR60" s="99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99"/>
      <c r="GD60" s="99"/>
      <c r="GE60" s="99"/>
      <c r="GF60" s="99"/>
      <c r="GG60" s="99"/>
      <c r="GH60" s="99"/>
      <c r="GI60" s="99"/>
      <c r="GJ60" s="99"/>
      <c r="GK60" s="99"/>
      <c r="GL60" s="99"/>
      <c r="GM60" s="99"/>
      <c r="GN60" s="99"/>
      <c r="GO60" s="99"/>
      <c r="GP60" s="99"/>
      <c r="GQ60" s="99"/>
      <c r="GR60" s="99"/>
      <c r="GS60" s="99"/>
      <c r="GT60" s="99"/>
      <c r="GU60" s="99"/>
      <c r="GV60" s="99"/>
      <c r="GW60" s="99"/>
      <c r="GX60" s="99"/>
      <c r="GY60" s="99"/>
      <c r="GZ60" s="99"/>
      <c r="HA60" s="99"/>
      <c r="HB60" s="99"/>
      <c r="HC60" s="99"/>
      <c r="HD60" s="99"/>
      <c r="HE60" s="99"/>
      <c r="HF60" s="99"/>
      <c r="HG60" s="99"/>
      <c r="HH60" s="99"/>
      <c r="HI60" s="99"/>
      <c r="HJ60" s="99"/>
      <c r="HK60" s="99"/>
      <c r="HL60" s="99"/>
      <c r="HM60" s="99"/>
      <c r="HN60" s="99"/>
      <c r="HO60" s="99"/>
      <c r="HP60" s="99"/>
      <c r="HQ60" s="99"/>
      <c r="HR60" s="99"/>
      <c r="HS60" s="99"/>
      <c r="HT60" s="99"/>
      <c r="HU60" s="99"/>
      <c r="HV60" s="99"/>
      <c r="HW60" s="99"/>
      <c r="HX60" s="99"/>
      <c r="HY60" s="99"/>
      <c r="HZ60" s="99"/>
      <c r="IA60" s="99"/>
      <c r="IB60" s="99"/>
      <c r="IC60" s="99"/>
      <c r="ID60" s="99"/>
      <c r="IE60" s="99"/>
      <c r="IF60" s="99"/>
      <c r="IG60" s="99"/>
      <c r="IH60" s="99"/>
      <c r="II60" s="99"/>
      <c r="IJ60" s="99"/>
      <c r="IK60" s="99"/>
      <c r="IL60" s="99"/>
      <c r="IM60" s="99"/>
      <c r="IN60" s="99"/>
      <c r="IO60" s="99"/>
      <c r="IP60" s="99"/>
      <c r="IQ60" s="99"/>
      <c r="IR60" s="99"/>
      <c r="IS60" s="99"/>
      <c r="IT60" s="99"/>
      <c r="IU60" s="99"/>
    </row>
    <row r="61" spans="1:255" s="100" customFormat="1" ht="12" customHeight="1">
      <c r="A61" s="94"/>
      <c r="B61" s="120" t="s">
        <v>56</v>
      </c>
      <c r="C61" s="96" t="s">
        <v>49</v>
      </c>
      <c r="D61" s="96">
        <v>200</v>
      </c>
      <c r="E61" s="96" t="s">
        <v>66</v>
      </c>
      <c r="F61" s="97">
        <v>1566</v>
      </c>
      <c r="G61" s="98">
        <f t="shared" si="5"/>
        <v>313200</v>
      </c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  <c r="DC61" s="99"/>
      <c r="DD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  <c r="DZ61" s="99"/>
      <c r="EA61" s="99"/>
      <c r="EB61" s="99"/>
      <c r="EC61" s="99"/>
      <c r="ED61" s="99"/>
      <c r="EE61" s="99"/>
      <c r="EF61" s="99"/>
      <c r="EG61" s="99"/>
      <c r="EH61" s="99"/>
      <c r="EI61" s="99"/>
      <c r="EJ61" s="99"/>
      <c r="EK61" s="99"/>
      <c r="EL61" s="99"/>
      <c r="EM61" s="99"/>
      <c r="EN61" s="99"/>
      <c r="EO61" s="99"/>
      <c r="EP61" s="99"/>
      <c r="EQ61" s="99"/>
      <c r="ER61" s="99"/>
      <c r="ES61" s="99"/>
      <c r="ET61" s="99"/>
      <c r="EU61" s="99"/>
      <c r="EV61" s="99"/>
      <c r="EW61" s="99"/>
      <c r="EX61" s="99"/>
      <c r="EY61" s="99"/>
      <c r="EZ61" s="99"/>
      <c r="FA61" s="99"/>
      <c r="FB61" s="99"/>
      <c r="FC61" s="99"/>
      <c r="FD61" s="99"/>
      <c r="FE61" s="99"/>
      <c r="FF61" s="99"/>
      <c r="FG61" s="99"/>
      <c r="FH61" s="99"/>
      <c r="FI61" s="99"/>
      <c r="FJ61" s="99"/>
      <c r="FK61" s="99"/>
      <c r="FL61" s="99"/>
      <c r="FM61" s="99"/>
      <c r="FN61" s="99"/>
      <c r="FO61" s="99"/>
      <c r="FP61" s="99"/>
      <c r="FQ61" s="99"/>
      <c r="FR61" s="99"/>
      <c r="FS61" s="99"/>
      <c r="FT61" s="99"/>
      <c r="FU61" s="99"/>
      <c r="FV61" s="99"/>
      <c r="FW61" s="99"/>
      <c r="FX61" s="99"/>
      <c r="FY61" s="99"/>
      <c r="FZ61" s="99"/>
      <c r="GA61" s="99"/>
      <c r="GB61" s="99"/>
      <c r="GC61" s="99"/>
      <c r="GD61" s="99"/>
      <c r="GE61" s="99"/>
      <c r="GF61" s="99"/>
      <c r="GG61" s="99"/>
      <c r="GH61" s="99"/>
      <c r="GI61" s="99"/>
      <c r="GJ61" s="99"/>
      <c r="GK61" s="99"/>
      <c r="GL61" s="99"/>
      <c r="GM61" s="99"/>
      <c r="GN61" s="99"/>
      <c r="GO61" s="99"/>
      <c r="GP61" s="99"/>
      <c r="GQ61" s="99"/>
      <c r="GR61" s="99"/>
      <c r="GS61" s="99"/>
      <c r="GT61" s="99"/>
      <c r="GU61" s="99"/>
      <c r="GV61" s="99"/>
      <c r="GW61" s="99"/>
      <c r="GX61" s="99"/>
      <c r="GY61" s="99"/>
      <c r="GZ61" s="99"/>
      <c r="HA61" s="99"/>
      <c r="HB61" s="99"/>
      <c r="HC61" s="99"/>
      <c r="HD61" s="99"/>
      <c r="HE61" s="99"/>
      <c r="HF61" s="99"/>
      <c r="HG61" s="99"/>
      <c r="HH61" s="99"/>
      <c r="HI61" s="99"/>
      <c r="HJ61" s="99"/>
      <c r="HK61" s="99"/>
      <c r="HL61" s="99"/>
      <c r="HM61" s="99"/>
      <c r="HN61" s="99"/>
      <c r="HO61" s="99"/>
      <c r="HP61" s="99"/>
      <c r="HQ61" s="99"/>
      <c r="HR61" s="99"/>
      <c r="HS61" s="99"/>
      <c r="HT61" s="99"/>
      <c r="HU61" s="99"/>
      <c r="HV61" s="99"/>
      <c r="HW61" s="99"/>
      <c r="HX61" s="99"/>
      <c r="HY61" s="99"/>
      <c r="HZ61" s="99"/>
      <c r="IA61" s="99"/>
      <c r="IB61" s="99"/>
      <c r="IC61" s="99"/>
      <c r="ID61" s="99"/>
      <c r="IE61" s="99"/>
      <c r="IF61" s="99"/>
      <c r="IG61" s="99"/>
      <c r="IH61" s="99"/>
      <c r="II61" s="99"/>
      <c r="IJ61" s="99"/>
      <c r="IK61" s="99"/>
      <c r="IL61" s="99"/>
      <c r="IM61" s="99"/>
      <c r="IN61" s="99"/>
      <c r="IO61" s="99"/>
      <c r="IP61" s="99"/>
      <c r="IQ61" s="99"/>
      <c r="IR61" s="99"/>
      <c r="IS61" s="99"/>
      <c r="IT61" s="99"/>
      <c r="IU61" s="99"/>
    </row>
    <row r="62" spans="1:255" s="100" customFormat="1" ht="12" customHeight="1">
      <c r="A62" s="94"/>
      <c r="B62" s="120" t="s">
        <v>114</v>
      </c>
      <c r="C62" s="96" t="s">
        <v>49</v>
      </c>
      <c r="D62" s="96">
        <v>400</v>
      </c>
      <c r="E62" s="96" t="s">
        <v>69</v>
      </c>
      <c r="F62" s="97">
        <v>1038</v>
      </c>
      <c r="G62" s="98">
        <f t="shared" si="5"/>
        <v>415200</v>
      </c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</row>
    <row r="63" spans="1:255" s="100" customFormat="1" ht="12" customHeight="1">
      <c r="A63" s="94"/>
      <c r="B63" s="120" t="s">
        <v>115</v>
      </c>
      <c r="C63" s="96" t="s">
        <v>84</v>
      </c>
      <c r="D63" s="96">
        <v>9</v>
      </c>
      <c r="E63" s="96" t="s">
        <v>66</v>
      </c>
      <c r="F63" s="97">
        <v>18550</v>
      </c>
      <c r="G63" s="98">
        <f t="shared" si="5"/>
        <v>166950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</row>
    <row r="64" spans="1:255" s="100" customFormat="1" ht="12" customHeight="1">
      <c r="A64" s="94"/>
      <c r="B64" s="120" t="s">
        <v>116</v>
      </c>
      <c r="C64" s="96" t="s">
        <v>84</v>
      </c>
      <c r="D64" s="96">
        <v>5</v>
      </c>
      <c r="E64" s="96" t="s">
        <v>66</v>
      </c>
      <c r="F64" s="97">
        <v>12480</v>
      </c>
      <c r="G64" s="98">
        <f t="shared" si="5"/>
        <v>62400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9"/>
      <c r="BN64" s="99"/>
      <c r="BO64" s="99"/>
      <c r="BP64" s="99"/>
      <c r="BQ64" s="99"/>
      <c r="BR64" s="99"/>
      <c r="BS64" s="99"/>
      <c r="BT64" s="99"/>
      <c r="BU64" s="99"/>
      <c r="BV64" s="99"/>
      <c r="BW64" s="99"/>
      <c r="BX64" s="99"/>
      <c r="BY64" s="99"/>
      <c r="BZ64" s="99"/>
      <c r="CA64" s="99"/>
      <c r="CB64" s="99"/>
      <c r="CC64" s="99"/>
      <c r="CD64" s="99"/>
      <c r="CE64" s="99"/>
      <c r="CF64" s="99"/>
      <c r="CG64" s="99"/>
      <c r="CH64" s="99"/>
      <c r="CI64" s="99"/>
      <c r="CJ64" s="99"/>
      <c r="CK64" s="99"/>
      <c r="CL64" s="99"/>
      <c r="CM64" s="99"/>
      <c r="CN64" s="99"/>
      <c r="CO64" s="99"/>
      <c r="CP64" s="99"/>
      <c r="CQ64" s="99"/>
      <c r="CR64" s="99"/>
      <c r="CS64" s="99"/>
      <c r="CT64" s="99"/>
      <c r="CU64" s="99"/>
      <c r="CV64" s="99"/>
      <c r="CW64" s="99"/>
      <c r="CX64" s="99"/>
      <c r="CY64" s="99"/>
      <c r="CZ64" s="99"/>
      <c r="DA64" s="99"/>
      <c r="DB64" s="99"/>
      <c r="DC64" s="99"/>
      <c r="DD64" s="99"/>
      <c r="DE64" s="99"/>
      <c r="DF64" s="99"/>
      <c r="DG64" s="99"/>
      <c r="DH64" s="99"/>
      <c r="DI64" s="99"/>
      <c r="DJ64" s="99"/>
      <c r="DK64" s="99"/>
      <c r="DL64" s="99"/>
      <c r="DM64" s="99"/>
      <c r="DN64" s="99"/>
      <c r="DO64" s="99"/>
      <c r="DP64" s="99"/>
      <c r="DQ64" s="99"/>
      <c r="DR64" s="99"/>
      <c r="DS64" s="99"/>
      <c r="DT64" s="99"/>
      <c r="DU64" s="99"/>
      <c r="DV64" s="99"/>
      <c r="DW64" s="99"/>
      <c r="DX64" s="99"/>
      <c r="DY64" s="99"/>
      <c r="DZ64" s="99"/>
      <c r="EA64" s="99"/>
      <c r="EB64" s="99"/>
      <c r="EC64" s="99"/>
      <c r="ED64" s="99"/>
      <c r="EE64" s="99"/>
      <c r="EF64" s="99"/>
      <c r="EG64" s="99"/>
      <c r="EH64" s="99"/>
      <c r="EI64" s="99"/>
      <c r="EJ64" s="99"/>
      <c r="EK64" s="99"/>
      <c r="EL64" s="99"/>
      <c r="EM64" s="99"/>
      <c r="EN64" s="99"/>
      <c r="EO64" s="99"/>
      <c r="EP64" s="99"/>
      <c r="EQ64" s="99"/>
      <c r="ER64" s="99"/>
      <c r="ES64" s="99"/>
      <c r="ET64" s="99"/>
      <c r="EU64" s="99"/>
      <c r="EV64" s="99"/>
      <c r="EW64" s="99"/>
      <c r="EX64" s="99"/>
      <c r="EY64" s="99"/>
      <c r="EZ64" s="99"/>
      <c r="FA64" s="99"/>
      <c r="FB64" s="99"/>
      <c r="FC64" s="99"/>
      <c r="FD64" s="99"/>
      <c r="FE64" s="99"/>
      <c r="FF64" s="99"/>
      <c r="FG64" s="99"/>
      <c r="FH64" s="99"/>
      <c r="FI64" s="99"/>
      <c r="FJ64" s="99"/>
      <c r="FK64" s="99"/>
      <c r="FL64" s="99"/>
      <c r="FM64" s="99"/>
      <c r="FN64" s="99"/>
      <c r="FO64" s="99"/>
      <c r="FP64" s="99"/>
      <c r="FQ64" s="99"/>
      <c r="FR64" s="99"/>
      <c r="FS64" s="99"/>
      <c r="FT64" s="99"/>
      <c r="FU64" s="99"/>
      <c r="FV64" s="99"/>
      <c r="FW64" s="99"/>
      <c r="FX64" s="99"/>
      <c r="FY64" s="99"/>
      <c r="FZ64" s="99"/>
      <c r="GA64" s="99"/>
      <c r="GB64" s="99"/>
      <c r="GC64" s="99"/>
      <c r="GD64" s="99"/>
      <c r="GE64" s="99"/>
      <c r="GF64" s="99"/>
      <c r="GG64" s="99"/>
      <c r="GH64" s="99"/>
      <c r="GI64" s="99"/>
      <c r="GJ64" s="99"/>
      <c r="GK64" s="99"/>
      <c r="GL64" s="99"/>
      <c r="GM64" s="99"/>
      <c r="GN64" s="99"/>
      <c r="GO64" s="99"/>
      <c r="GP64" s="99"/>
      <c r="GQ64" s="99"/>
      <c r="GR64" s="99"/>
      <c r="GS64" s="99"/>
      <c r="GT64" s="99"/>
      <c r="GU64" s="99"/>
      <c r="GV64" s="99"/>
      <c r="GW64" s="99"/>
      <c r="GX64" s="99"/>
      <c r="GY64" s="99"/>
      <c r="GZ64" s="99"/>
      <c r="HA64" s="99"/>
      <c r="HB64" s="99"/>
      <c r="HC64" s="99"/>
      <c r="HD64" s="99"/>
      <c r="HE64" s="99"/>
      <c r="HF64" s="99"/>
      <c r="HG64" s="99"/>
      <c r="HH64" s="99"/>
      <c r="HI64" s="99"/>
      <c r="HJ64" s="99"/>
      <c r="HK64" s="99"/>
      <c r="HL64" s="99"/>
      <c r="HM64" s="99"/>
      <c r="HN64" s="99"/>
      <c r="HO64" s="99"/>
      <c r="HP64" s="99"/>
      <c r="HQ64" s="99"/>
      <c r="HR64" s="99"/>
      <c r="HS64" s="99"/>
      <c r="HT64" s="99"/>
      <c r="HU64" s="99"/>
      <c r="HV64" s="99"/>
      <c r="HW64" s="99"/>
      <c r="HX64" s="99"/>
      <c r="HY64" s="99"/>
      <c r="HZ64" s="99"/>
      <c r="IA64" s="99"/>
      <c r="IB64" s="99"/>
      <c r="IC64" s="99"/>
      <c r="ID64" s="99"/>
      <c r="IE64" s="99"/>
      <c r="IF64" s="99"/>
      <c r="IG64" s="99"/>
      <c r="IH64" s="99"/>
      <c r="II64" s="99"/>
      <c r="IJ64" s="99"/>
      <c r="IK64" s="99"/>
      <c r="IL64" s="99"/>
      <c r="IM64" s="99"/>
      <c r="IN64" s="99"/>
      <c r="IO64" s="99"/>
      <c r="IP64" s="99"/>
      <c r="IQ64" s="99"/>
      <c r="IR64" s="99"/>
      <c r="IS64" s="99"/>
      <c r="IT64" s="99"/>
      <c r="IU64" s="99"/>
    </row>
    <row r="65" spans="1:255" s="100" customFormat="1" ht="12" customHeight="1">
      <c r="A65" s="94"/>
      <c r="B65" s="123" t="s">
        <v>117</v>
      </c>
      <c r="C65" s="96"/>
      <c r="D65" s="96"/>
      <c r="E65" s="96"/>
      <c r="F65" s="97"/>
      <c r="G65" s="98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</row>
    <row r="66" spans="1:255" s="100" customFormat="1" ht="12" customHeight="1">
      <c r="A66" s="94"/>
      <c r="B66" s="120" t="s">
        <v>70</v>
      </c>
      <c r="C66" s="96" t="s">
        <v>84</v>
      </c>
      <c r="D66" s="96">
        <v>0.5</v>
      </c>
      <c r="E66" s="96" t="s">
        <v>118</v>
      </c>
      <c r="F66" s="97">
        <v>86690</v>
      </c>
      <c r="G66" s="98">
        <f t="shared" si="5"/>
        <v>43345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</row>
    <row r="67" spans="1:255" s="100" customFormat="1" ht="12" customHeight="1">
      <c r="A67" s="94"/>
      <c r="B67" s="120" t="s">
        <v>71</v>
      </c>
      <c r="C67" s="96" t="s">
        <v>84</v>
      </c>
      <c r="D67" s="96">
        <v>1</v>
      </c>
      <c r="E67" s="96" t="s">
        <v>60</v>
      </c>
      <c r="F67" s="97">
        <v>111340</v>
      </c>
      <c r="G67" s="98">
        <f t="shared" si="5"/>
        <v>111340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/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  <c r="DT67" s="99"/>
      <c r="DU67" s="99"/>
      <c r="DV67" s="99"/>
      <c r="DW67" s="99"/>
      <c r="DX67" s="99"/>
      <c r="DY67" s="99"/>
      <c r="DZ67" s="99"/>
      <c r="EA67" s="99"/>
      <c r="EB67" s="99"/>
      <c r="EC67" s="99"/>
      <c r="ED67" s="99"/>
      <c r="EE67" s="99"/>
      <c r="EF67" s="99"/>
      <c r="EG67" s="99"/>
      <c r="EH67" s="99"/>
      <c r="EI67" s="99"/>
      <c r="EJ67" s="99"/>
      <c r="EK67" s="99"/>
      <c r="EL67" s="99"/>
      <c r="EM67" s="99"/>
      <c r="EN67" s="99"/>
      <c r="EO67" s="99"/>
      <c r="EP67" s="99"/>
      <c r="EQ67" s="99"/>
      <c r="ER67" s="99"/>
      <c r="ES67" s="99"/>
      <c r="ET67" s="99"/>
      <c r="EU67" s="99"/>
      <c r="EV67" s="99"/>
      <c r="EW67" s="99"/>
      <c r="EX67" s="99"/>
      <c r="EY67" s="99"/>
      <c r="EZ67" s="99"/>
      <c r="FA67" s="99"/>
      <c r="FB67" s="99"/>
      <c r="FC67" s="99"/>
      <c r="FD67" s="99"/>
      <c r="FE67" s="99"/>
      <c r="FF67" s="99"/>
      <c r="FG67" s="99"/>
      <c r="FH67" s="99"/>
      <c r="FI67" s="99"/>
      <c r="FJ67" s="99"/>
      <c r="FK67" s="99"/>
      <c r="FL67" s="99"/>
      <c r="FM67" s="99"/>
      <c r="FN67" s="99"/>
      <c r="FO67" s="99"/>
      <c r="FP67" s="99"/>
      <c r="FQ67" s="99"/>
      <c r="FR67" s="99"/>
      <c r="FS67" s="99"/>
      <c r="FT67" s="99"/>
      <c r="FU67" s="99"/>
      <c r="FV67" s="99"/>
      <c r="FW67" s="99"/>
      <c r="FX67" s="99"/>
      <c r="FY67" s="99"/>
      <c r="FZ67" s="99"/>
      <c r="GA67" s="99"/>
      <c r="GB67" s="99"/>
      <c r="GC67" s="99"/>
      <c r="GD67" s="99"/>
      <c r="GE67" s="99"/>
      <c r="GF67" s="99"/>
      <c r="GG67" s="99"/>
      <c r="GH67" s="99"/>
      <c r="GI67" s="99"/>
      <c r="GJ67" s="99"/>
      <c r="GK67" s="99"/>
      <c r="GL67" s="99"/>
      <c r="GM67" s="99"/>
      <c r="GN67" s="99"/>
      <c r="GO67" s="99"/>
      <c r="GP67" s="99"/>
      <c r="GQ67" s="99"/>
      <c r="GR67" s="99"/>
      <c r="GS67" s="99"/>
      <c r="GT67" s="99"/>
      <c r="GU67" s="99"/>
      <c r="GV67" s="99"/>
      <c r="GW67" s="99"/>
      <c r="GX67" s="99"/>
      <c r="GY67" s="99"/>
      <c r="GZ67" s="99"/>
      <c r="HA67" s="99"/>
      <c r="HB67" s="99"/>
      <c r="HC67" s="99"/>
      <c r="HD67" s="99"/>
      <c r="HE67" s="99"/>
      <c r="HF67" s="99"/>
      <c r="HG67" s="99"/>
      <c r="HH67" s="99"/>
      <c r="HI67" s="99"/>
      <c r="HJ67" s="99"/>
      <c r="HK67" s="99"/>
      <c r="HL67" s="99"/>
      <c r="HM67" s="99"/>
      <c r="HN67" s="99"/>
      <c r="HO67" s="99"/>
      <c r="HP67" s="99"/>
      <c r="HQ67" s="99"/>
      <c r="HR67" s="99"/>
      <c r="HS67" s="99"/>
      <c r="HT67" s="99"/>
      <c r="HU67" s="99"/>
      <c r="HV67" s="99"/>
      <c r="HW67" s="99"/>
      <c r="HX67" s="99"/>
      <c r="HY67" s="99"/>
      <c r="HZ67" s="99"/>
      <c r="IA67" s="99"/>
      <c r="IB67" s="99"/>
      <c r="IC67" s="99"/>
      <c r="ID67" s="99"/>
      <c r="IE67" s="99"/>
      <c r="IF67" s="99"/>
      <c r="IG67" s="99"/>
      <c r="IH67" s="99"/>
      <c r="II67" s="99"/>
      <c r="IJ67" s="99"/>
      <c r="IK67" s="99"/>
      <c r="IL67" s="99"/>
      <c r="IM67" s="99"/>
      <c r="IN67" s="99"/>
      <c r="IO67" s="99"/>
      <c r="IP67" s="99"/>
      <c r="IQ67" s="99"/>
      <c r="IR67" s="99"/>
      <c r="IS67" s="99"/>
      <c r="IT67" s="99"/>
      <c r="IU67" s="99"/>
    </row>
    <row r="68" spans="1:255" s="100" customFormat="1" ht="12" customHeight="1">
      <c r="A68" s="94"/>
      <c r="B68" s="120" t="s">
        <v>72</v>
      </c>
      <c r="C68" s="96" t="s">
        <v>49</v>
      </c>
      <c r="D68" s="96">
        <v>3</v>
      </c>
      <c r="E68" s="96" t="s">
        <v>119</v>
      </c>
      <c r="F68" s="97">
        <v>46090</v>
      </c>
      <c r="G68" s="98">
        <f t="shared" si="5"/>
        <v>138270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/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  <c r="DT68" s="99"/>
      <c r="DU68" s="99"/>
      <c r="DV68" s="99"/>
      <c r="DW68" s="99"/>
      <c r="DX68" s="99"/>
      <c r="DY68" s="99"/>
      <c r="DZ68" s="99"/>
      <c r="EA68" s="99"/>
      <c r="EB68" s="99"/>
      <c r="EC68" s="99"/>
      <c r="ED68" s="99"/>
      <c r="EE68" s="99"/>
      <c r="EF68" s="99"/>
      <c r="EG68" s="99"/>
      <c r="EH68" s="99"/>
      <c r="EI68" s="99"/>
      <c r="EJ68" s="99"/>
      <c r="EK68" s="99"/>
      <c r="EL68" s="99"/>
      <c r="EM68" s="99"/>
      <c r="EN68" s="99"/>
      <c r="EO68" s="99"/>
      <c r="EP68" s="99"/>
      <c r="EQ68" s="99"/>
      <c r="ER68" s="99"/>
      <c r="ES68" s="99"/>
      <c r="ET68" s="99"/>
      <c r="EU68" s="99"/>
      <c r="EV68" s="99"/>
      <c r="EW68" s="99"/>
      <c r="EX68" s="99"/>
      <c r="EY68" s="99"/>
      <c r="EZ68" s="99"/>
      <c r="FA68" s="99"/>
      <c r="FB68" s="99"/>
      <c r="FC68" s="99"/>
      <c r="FD68" s="99"/>
      <c r="FE68" s="99"/>
      <c r="FF68" s="99"/>
      <c r="FG68" s="99"/>
      <c r="FH68" s="99"/>
      <c r="FI68" s="99"/>
      <c r="FJ68" s="99"/>
      <c r="FK68" s="99"/>
      <c r="FL68" s="99"/>
      <c r="FM68" s="99"/>
      <c r="FN68" s="99"/>
      <c r="FO68" s="99"/>
      <c r="FP68" s="99"/>
      <c r="FQ68" s="99"/>
      <c r="FR68" s="99"/>
      <c r="FS68" s="99"/>
      <c r="FT68" s="99"/>
      <c r="FU68" s="99"/>
      <c r="FV68" s="99"/>
      <c r="FW68" s="99"/>
      <c r="FX68" s="99"/>
      <c r="FY68" s="99"/>
      <c r="FZ68" s="99"/>
      <c r="GA68" s="99"/>
      <c r="GB68" s="99"/>
      <c r="GC68" s="99"/>
      <c r="GD68" s="99"/>
      <c r="GE68" s="99"/>
      <c r="GF68" s="99"/>
      <c r="GG68" s="99"/>
      <c r="GH68" s="99"/>
      <c r="GI68" s="99"/>
      <c r="GJ68" s="99"/>
      <c r="GK68" s="99"/>
      <c r="GL68" s="99"/>
      <c r="GM68" s="99"/>
      <c r="GN68" s="99"/>
      <c r="GO68" s="99"/>
      <c r="GP68" s="99"/>
      <c r="GQ68" s="99"/>
      <c r="GR68" s="99"/>
      <c r="GS68" s="99"/>
      <c r="GT68" s="99"/>
      <c r="GU68" s="99"/>
      <c r="GV68" s="99"/>
      <c r="GW68" s="99"/>
      <c r="GX68" s="99"/>
      <c r="GY68" s="99"/>
      <c r="GZ68" s="99"/>
      <c r="HA68" s="99"/>
      <c r="HB68" s="99"/>
      <c r="HC68" s="99"/>
      <c r="HD68" s="99"/>
      <c r="HE68" s="99"/>
      <c r="HF68" s="99"/>
      <c r="HG68" s="99"/>
      <c r="HH68" s="99"/>
      <c r="HI68" s="99"/>
      <c r="HJ68" s="99"/>
      <c r="HK68" s="99"/>
      <c r="HL68" s="99"/>
      <c r="HM68" s="99"/>
      <c r="HN68" s="99"/>
      <c r="HO68" s="99"/>
      <c r="HP68" s="99"/>
      <c r="HQ68" s="99"/>
      <c r="HR68" s="99"/>
      <c r="HS68" s="99"/>
      <c r="HT68" s="99"/>
      <c r="HU68" s="99"/>
      <c r="HV68" s="99"/>
      <c r="HW68" s="99"/>
      <c r="HX68" s="99"/>
      <c r="HY68" s="99"/>
      <c r="HZ68" s="99"/>
      <c r="IA68" s="99"/>
      <c r="IB68" s="99"/>
      <c r="IC68" s="99"/>
      <c r="ID68" s="99"/>
      <c r="IE68" s="99"/>
      <c r="IF68" s="99"/>
      <c r="IG68" s="99"/>
      <c r="IH68" s="99"/>
      <c r="II68" s="99"/>
      <c r="IJ68" s="99"/>
      <c r="IK68" s="99"/>
      <c r="IL68" s="99"/>
      <c r="IM68" s="99"/>
      <c r="IN68" s="99"/>
      <c r="IO68" s="99"/>
      <c r="IP68" s="99"/>
      <c r="IQ68" s="99"/>
      <c r="IR68" s="99"/>
      <c r="IS68" s="99"/>
      <c r="IT68" s="99"/>
      <c r="IU68" s="99"/>
    </row>
    <row r="69" spans="1:255" s="100" customFormat="1" ht="12" customHeight="1">
      <c r="A69" s="94"/>
      <c r="B69" s="123" t="s">
        <v>59</v>
      </c>
      <c r="C69" s="96"/>
      <c r="D69" s="96"/>
      <c r="E69" s="96"/>
      <c r="F69" s="97"/>
      <c r="G69" s="98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99"/>
      <c r="CQ69" s="99"/>
      <c r="CR69" s="99"/>
      <c r="CS69" s="99"/>
      <c r="CT69" s="99"/>
      <c r="CU69" s="99"/>
      <c r="CV69" s="99"/>
      <c r="CW69" s="99"/>
      <c r="CX69" s="99"/>
      <c r="CY69" s="99"/>
      <c r="CZ69" s="99"/>
      <c r="DA69" s="99"/>
      <c r="DB69" s="99"/>
      <c r="DC69" s="99"/>
      <c r="DD69" s="99"/>
      <c r="DE69" s="99"/>
      <c r="DF69" s="99"/>
      <c r="DG69" s="99"/>
      <c r="DH69" s="99"/>
      <c r="DI69" s="99"/>
      <c r="DJ69" s="99"/>
      <c r="DK69" s="99"/>
      <c r="DL69" s="99"/>
      <c r="DM69" s="99"/>
      <c r="DN69" s="99"/>
      <c r="DO69" s="99"/>
      <c r="DP69" s="99"/>
      <c r="DQ69" s="99"/>
      <c r="DR69" s="99"/>
      <c r="DS69" s="99"/>
      <c r="DT69" s="99"/>
      <c r="DU69" s="99"/>
      <c r="DV69" s="99"/>
      <c r="DW69" s="99"/>
      <c r="DX69" s="99"/>
      <c r="DY69" s="99"/>
      <c r="DZ69" s="99"/>
      <c r="EA69" s="99"/>
      <c r="EB69" s="99"/>
      <c r="EC69" s="99"/>
      <c r="ED69" s="99"/>
      <c r="EE69" s="99"/>
      <c r="EF69" s="99"/>
      <c r="EG69" s="99"/>
      <c r="EH69" s="99"/>
      <c r="EI69" s="99"/>
      <c r="EJ69" s="99"/>
      <c r="EK69" s="99"/>
      <c r="EL69" s="99"/>
      <c r="EM69" s="99"/>
      <c r="EN69" s="99"/>
      <c r="EO69" s="99"/>
      <c r="EP69" s="99"/>
      <c r="EQ69" s="99"/>
      <c r="ER69" s="99"/>
      <c r="ES69" s="99"/>
      <c r="ET69" s="99"/>
      <c r="EU69" s="99"/>
      <c r="EV69" s="99"/>
      <c r="EW69" s="99"/>
      <c r="EX69" s="99"/>
      <c r="EY69" s="99"/>
      <c r="EZ69" s="99"/>
      <c r="FA69" s="99"/>
      <c r="FB69" s="99"/>
      <c r="FC69" s="99"/>
      <c r="FD69" s="99"/>
      <c r="FE69" s="99"/>
      <c r="FF69" s="99"/>
      <c r="FG69" s="99"/>
      <c r="FH69" s="99"/>
      <c r="FI69" s="99"/>
      <c r="FJ69" s="99"/>
      <c r="FK69" s="99"/>
      <c r="FL69" s="99"/>
      <c r="FM69" s="99"/>
      <c r="FN69" s="99"/>
      <c r="FO69" s="99"/>
      <c r="FP69" s="99"/>
      <c r="FQ69" s="99"/>
      <c r="FR69" s="99"/>
      <c r="FS69" s="99"/>
      <c r="FT69" s="99"/>
      <c r="FU69" s="99"/>
      <c r="FV69" s="99"/>
      <c r="FW69" s="99"/>
      <c r="FX69" s="99"/>
      <c r="FY69" s="99"/>
      <c r="FZ69" s="99"/>
      <c r="GA69" s="99"/>
      <c r="GB69" s="99"/>
      <c r="GC69" s="99"/>
      <c r="GD69" s="99"/>
      <c r="GE69" s="99"/>
      <c r="GF69" s="99"/>
      <c r="GG69" s="99"/>
      <c r="GH69" s="99"/>
      <c r="GI69" s="99"/>
      <c r="GJ69" s="99"/>
      <c r="GK69" s="99"/>
      <c r="GL69" s="99"/>
      <c r="GM69" s="99"/>
      <c r="GN69" s="99"/>
      <c r="GO69" s="99"/>
      <c r="GP69" s="99"/>
      <c r="GQ69" s="99"/>
      <c r="GR69" s="99"/>
      <c r="GS69" s="99"/>
      <c r="GT69" s="99"/>
      <c r="GU69" s="99"/>
      <c r="GV69" s="99"/>
      <c r="GW69" s="99"/>
      <c r="GX69" s="99"/>
      <c r="GY69" s="99"/>
      <c r="GZ69" s="99"/>
      <c r="HA69" s="99"/>
      <c r="HB69" s="99"/>
      <c r="HC69" s="99"/>
      <c r="HD69" s="99"/>
      <c r="HE69" s="99"/>
      <c r="HF69" s="99"/>
      <c r="HG69" s="99"/>
      <c r="HH69" s="99"/>
      <c r="HI69" s="99"/>
      <c r="HJ69" s="99"/>
      <c r="HK69" s="99"/>
      <c r="HL69" s="99"/>
      <c r="HM69" s="99"/>
      <c r="HN69" s="99"/>
      <c r="HO69" s="99"/>
      <c r="HP69" s="99"/>
      <c r="HQ69" s="99"/>
      <c r="HR69" s="99"/>
      <c r="HS69" s="99"/>
      <c r="HT69" s="99"/>
      <c r="HU69" s="99"/>
      <c r="HV69" s="99"/>
      <c r="HW69" s="99"/>
      <c r="HX69" s="99"/>
      <c r="HY69" s="99"/>
      <c r="HZ69" s="99"/>
      <c r="IA69" s="99"/>
      <c r="IB69" s="99"/>
      <c r="IC69" s="99"/>
      <c r="ID69" s="99"/>
      <c r="IE69" s="99"/>
      <c r="IF69" s="99"/>
      <c r="IG69" s="99"/>
      <c r="IH69" s="99"/>
      <c r="II69" s="99"/>
      <c r="IJ69" s="99"/>
      <c r="IK69" s="99"/>
      <c r="IL69" s="99"/>
      <c r="IM69" s="99"/>
      <c r="IN69" s="99"/>
      <c r="IO69" s="99"/>
      <c r="IP69" s="99"/>
      <c r="IQ69" s="99"/>
      <c r="IR69" s="99"/>
      <c r="IS69" s="99"/>
      <c r="IT69" s="99"/>
      <c r="IU69" s="99"/>
    </row>
    <row r="70" spans="1:255" s="100" customFormat="1" ht="12" customHeight="1">
      <c r="A70" s="94"/>
      <c r="B70" s="120" t="s">
        <v>120</v>
      </c>
      <c r="C70" s="96" t="s">
        <v>84</v>
      </c>
      <c r="D70" s="96">
        <v>10</v>
      </c>
      <c r="E70" s="96" t="s">
        <v>105</v>
      </c>
      <c r="F70" s="97">
        <v>13804</v>
      </c>
      <c r="G70" s="98">
        <f t="shared" si="5"/>
        <v>138040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99"/>
      <c r="CC70" s="99"/>
      <c r="CD70" s="99"/>
      <c r="CE70" s="99"/>
      <c r="CF70" s="99"/>
      <c r="CG70" s="99"/>
      <c r="CH70" s="99"/>
      <c r="CI70" s="99"/>
      <c r="CJ70" s="99"/>
      <c r="CK70" s="99"/>
      <c r="CL70" s="99"/>
      <c r="CM70" s="99"/>
      <c r="CN70" s="99"/>
      <c r="CO70" s="99"/>
      <c r="CP70" s="99"/>
      <c r="CQ70" s="99"/>
      <c r="CR70" s="99"/>
      <c r="CS70" s="99"/>
      <c r="CT70" s="99"/>
      <c r="CU70" s="99"/>
      <c r="CV70" s="99"/>
      <c r="CW70" s="99"/>
      <c r="CX70" s="99"/>
      <c r="CY70" s="99"/>
      <c r="CZ70" s="99"/>
      <c r="DA70" s="99"/>
      <c r="DB70" s="99"/>
      <c r="DC70" s="99"/>
      <c r="DD70" s="99"/>
      <c r="DE70" s="99"/>
      <c r="DF70" s="99"/>
      <c r="DG70" s="99"/>
      <c r="DH70" s="99"/>
      <c r="DI70" s="99"/>
      <c r="DJ70" s="99"/>
      <c r="DK70" s="99"/>
      <c r="DL70" s="99"/>
      <c r="DM70" s="99"/>
      <c r="DN70" s="99"/>
      <c r="DO70" s="99"/>
      <c r="DP70" s="99"/>
      <c r="DQ70" s="99"/>
      <c r="DR70" s="99"/>
      <c r="DS70" s="99"/>
      <c r="DT70" s="99"/>
      <c r="DU70" s="99"/>
      <c r="DV70" s="99"/>
      <c r="DW70" s="99"/>
      <c r="DX70" s="99"/>
      <c r="DY70" s="99"/>
      <c r="DZ70" s="99"/>
      <c r="EA70" s="99"/>
      <c r="EB70" s="99"/>
      <c r="EC70" s="99"/>
      <c r="ED70" s="99"/>
      <c r="EE70" s="99"/>
      <c r="EF70" s="99"/>
      <c r="EG70" s="99"/>
      <c r="EH70" s="99"/>
      <c r="EI70" s="99"/>
      <c r="EJ70" s="99"/>
      <c r="EK70" s="99"/>
      <c r="EL70" s="99"/>
      <c r="EM70" s="99"/>
      <c r="EN70" s="99"/>
      <c r="EO70" s="99"/>
      <c r="EP70" s="99"/>
      <c r="EQ70" s="99"/>
      <c r="ER70" s="99"/>
      <c r="ES70" s="99"/>
      <c r="ET70" s="99"/>
      <c r="EU70" s="99"/>
      <c r="EV70" s="99"/>
      <c r="EW70" s="99"/>
      <c r="EX70" s="99"/>
      <c r="EY70" s="99"/>
      <c r="EZ70" s="99"/>
      <c r="FA70" s="99"/>
      <c r="FB70" s="99"/>
      <c r="FC70" s="99"/>
      <c r="FD70" s="99"/>
      <c r="FE70" s="99"/>
      <c r="FF70" s="99"/>
      <c r="FG70" s="99"/>
      <c r="FH70" s="99"/>
      <c r="FI70" s="99"/>
      <c r="FJ70" s="99"/>
      <c r="FK70" s="99"/>
      <c r="FL70" s="99"/>
      <c r="FM70" s="99"/>
      <c r="FN70" s="99"/>
      <c r="FO70" s="99"/>
      <c r="FP70" s="99"/>
      <c r="FQ70" s="99"/>
      <c r="FR70" s="99"/>
      <c r="FS70" s="99"/>
      <c r="FT70" s="99"/>
      <c r="FU70" s="99"/>
      <c r="FV70" s="99"/>
      <c r="FW70" s="99"/>
      <c r="FX70" s="99"/>
      <c r="FY70" s="99"/>
      <c r="FZ70" s="99"/>
      <c r="GA70" s="99"/>
      <c r="GB70" s="99"/>
      <c r="GC70" s="99"/>
      <c r="GD70" s="99"/>
      <c r="GE70" s="99"/>
      <c r="GF70" s="99"/>
      <c r="GG70" s="99"/>
      <c r="GH70" s="99"/>
      <c r="GI70" s="99"/>
      <c r="GJ70" s="99"/>
      <c r="GK70" s="99"/>
      <c r="GL70" s="99"/>
      <c r="GM70" s="99"/>
      <c r="GN70" s="99"/>
      <c r="GO70" s="99"/>
      <c r="GP70" s="99"/>
      <c r="GQ70" s="99"/>
      <c r="GR70" s="99"/>
      <c r="GS70" s="99"/>
      <c r="GT70" s="99"/>
      <c r="GU70" s="99"/>
      <c r="GV70" s="99"/>
      <c r="GW70" s="99"/>
      <c r="GX70" s="99"/>
      <c r="GY70" s="99"/>
      <c r="GZ70" s="99"/>
      <c r="HA70" s="99"/>
      <c r="HB70" s="99"/>
      <c r="HC70" s="99"/>
      <c r="HD70" s="99"/>
      <c r="HE70" s="99"/>
      <c r="HF70" s="99"/>
      <c r="HG70" s="99"/>
      <c r="HH70" s="99"/>
      <c r="HI70" s="99"/>
      <c r="HJ70" s="99"/>
      <c r="HK70" s="99"/>
      <c r="HL70" s="99"/>
      <c r="HM70" s="99"/>
      <c r="HN70" s="99"/>
      <c r="HO70" s="99"/>
      <c r="HP70" s="99"/>
      <c r="HQ70" s="99"/>
      <c r="HR70" s="99"/>
      <c r="HS70" s="99"/>
      <c r="HT70" s="99"/>
      <c r="HU70" s="99"/>
      <c r="HV70" s="99"/>
      <c r="HW70" s="99"/>
      <c r="HX70" s="99"/>
      <c r="HY70" s="99"/>
      <c r="HZ70" s="99"/>
      <c r="IA70" s="99"/>
      <c r="IB70" s="99"/>
      <c r="IC70" s="99"/>
      <c r="ID70" s="99"/>
      <c r="IE70" s="99"/>
      <c r="IF70" s="99"/>
      <c r="IG70" s="99"/>
      <c r="IH70" s="99"/>
      <c r="II70" s="99"/>
      <c r="IJ70" s="99"/>
      <c r="IK70" s="99"/>
      <c r="IL70" s="99"/>
      <c r="IM70" s="99"/>
      <c r="IN70" s="99"/>
      <c r="IO70" s="99"/>
      <c r="IP70" s="99"/>
      <c r="IQ70" s="99"/>
      <c r="IR70" s="99"/>
      <c r="IS70" s="99"/>
      <c r="IT70" s="99"/>
      <c r="IU70" s="99"/>
    </row>
    <row r="71" spans="1:255" s="100" customFormat="1" ht="12" customHeight="1">
      <c r="A71" s="94"/>
      <c r="B71" s="120" t="s">
        <v>121</v>
      </c>
      <c r="C71" s="96" t="s">
        <v>49</v>
      </c>
      <c r="D71" s="96">
        <v>1</v>
      </c>
      <c r="E71" s="96" t="s">
        <v>60</v>
      </c>
      <c r="F71" s="97">
        <v>121260</v>
      </c>
      <c r="G71" s="98">
        <f t="shared" si="5"/>
        <v>121260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99"/>
      <c r="BV71" s="99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99"/>
      <c r="CI71" s="99"/>
      <c r="CJ71" s="99"/>
      <c r="CK71" s="99"/>
      <c r="CL71" s="99"/>
      <c r="CM71" s="99"/>
      <c r="CN71" s="99"/>
      <c r="CO71" s="99"/>
      <c r="CP71" s="99"/>
      <c r="CQ71" s="99"/>
      <c r="CR71" s="99"/>
      <c r="CS71" s="99"/>
      <c r="CT71" s="99"/>
      <c r="CU71" s="99"/>
      <c r="CV71" s="99"/>
      <c r="CW71" s="99"/>
      <c r="CX71" s="99"/>
      <c r="CY71" s="99"/>
      <c r="CZ71" s="99"/>
      <c r="DA71" s="99"/>
      <c r="DB71" s="99"/>
      <c r="DC71" s="99"/>
      <c r="DD71" s="99"/>
      <c r="DE71" s="99"/>
      <c r="DF71" s="99"/>
      <c r="DG71" s="99"/>
      <c r="DH71" s="99"/>
      <c r="DI71" s="99"/>
      <c r="DJ71" s="99"/>
      <c r="DK71" s="99"/>
      <c r="DL71" s="99"/>
      <c r="DM71" s="99"/>
      <c r="DN71" s="99"/>
      <c r="DO71" s="99"/>
      <c r="DP71" s="99"/>
      <c r="DQ71" s="99"/>
      <c r="DR71" s="99"/>
      <c r="DS71" s="99"/>
      <c r="DT71" s="99"/>
      <c r="DU71" s="99"/>
      <c r="DV71" s="99"/>
      <c r="DW71" s="99"/>
      <c r="DX71" s="99"/>
      <c r="DY71" s="99"/>
      <c r="DZ71" s="99"/>
      <c r="EA71" s="99"/>
      <c r="EB71" s="99"/>
      <c r="EC71" s="99"/>
      <c r="ED71" s="99"/>
      <c r="EE71" s="99"/>
      <c r="EF71" s="99"/>
      <c r="EG71" s="99"/>
      <c r="EH71" s="99"/>
      <c r="EI71" s="99"/>
      <c r="EJ71" s="99"/>
      <c r="EK71" s="99"/>
      <c r="EL71" s="99"/>
      <c r="EM71" s="99"/>
      <c r="EN71" s="99"/>
      <c r="EO71" s="99"/>
      <c r="EP71" s="99"/>
      <c r="EQ71" s="99"/>
      <c r="ER71" s="99"/>
      <c r="ES71" s="99"/>
      <c r="ET71" s="99"/>
      <c r="EU71" s="99"/>
      <c r="EV71" s="99"/>
      <c r="EW71" s="99"/>
      <c r="EX71" s="99"/>
      <c r="EY71" s="99"/>
      <c r="EZ71" s="99"/>
      <c r="FA71" s="99"/>
      <c r="FB71" s="99"/>
      <c r="FC71" s="99"/>
      <c r="FD71" s="99"/>
      <c r="FE71" s="99"/>
      <c r="FF71" s="99"/>
      <c r="FG71" s="99"/>
      <c r="FH71" s="99"/>
      <c r="FI71" s="99"/>
      <c r="FJ71" s="99"/>
      <c r="FK71" s="99"/>
      <c r="FL71" s="99"/>
      <c r="FM71" s="99"/>
      <c r="FN71" s="99"/>
      <c r="FO71" s="99"/>
      <c r="FP71" s="99"/>
      <c r="FQ71" s="99"/>
      <c r="FR71" s="99"/>
      <c r="FS71" s="99"/>
      <c r="FT71" s="99"/>
      <c r="FU71" s="99"/>
      <c r="FV71" s="99"/>
      <c r="FW71" s="99"/>
      <c r="FX71" s="99"/>
      <c r="FY71" s="99"/>
      <c r="FZ71" s="99"/>
      <c r="GA71" s="99"/>
      <c r="GB71" s="99"/>
      <c r="GC71" s="99"/>
      <c r="GD71" s="99"/>
      <c r="GE71" s="99"/>
      <c r="GF71" s="99"/>
      <c r="GG71" s="99"/>
      <c r="GH71" s="99"/>
      <c r="GI71" s="99"/>
      <c r="GJ71" s="99"/>
      <c r="GK71" s="99"/>
      <c r="GL71" s="99"/>
      <c r="GM71" s="99"/>
      <c r="GN71" s="99"/>
      <c r="GO71" s="99"/>
      <c r="GP71" s="99"/>
      <c r="GQ71" s="99"/>
      <c r="GR71" s="99"/>
      <c r="GS71" s="99"/>
      <c r="GT71" s="99"/>
      <c r="GU71" s="99"/>
      <c r="GV71" s="99"/>
      <c r="GW71" s="99"/>
      <c r="GX71" s="99"/>
      <c r="GY71" s="99"/>
      <c r="GZ71" s="99"/>
      <c r="HA71" s="99"/>
      <c r="HB71" s="99"/>
      <c r="HC71" s="99"/>
      <c r="HD71" s="99"/>
      <c r="HE71" s="99"/>
      <c r="HF71" s="99"/>
      <c r="HG71" s="99"/>
      <c r="HH71" s="99"/>
      <c r="HI71" s="99"/>
      <c r="HJ71" s="99"/>
      <c r="HK71" s="99"/>
      <c r="HL71" s="99"/>
      <c r="HM71" s="99"/>
      <c r="HN71" s="99"/>
      <c r="HO71" s="99"/>
      <c r="HP71" s="99"/>
      <c r="HQ71" s="99"/>
      <c r="HR71" s="99"/>
      <c r="HS71" s="99"/>
      <c r="HT71" s="99"/>
      <c r="HU71" s="99"/>
      <c r="HV71" s="99"/>
      <c r="HW71" s="99"/>
      <c r="HX71" s="99"/>
      <c r="HY71" s="99"/>
      <c r="HZ71" s="99"/>
      <c r="IA71" s="99"/>
      <c r="IB71" s="99"/>
      <c r="IC71" s="99"/>
      <c r="ID71" s="99"/>
      <c r="IE71" s="99"/>
      <c r="IF71" s="99"/>
      <c r="IG71" s="99"/>
      <c r="IH71" s="99"/>
      <c r="II71" s="99"/>
      <c r="IJ71" s="99"/>
      <c r="IK71" s="99"/>
      <c r="IL71" s="99"/>
      <c r="IM71" s="99"/>
      <c r="IN71" s="99"/>
      <c r="IO71" s="99"/>
      <c r="IP71" s="99"/>
      <c r="IQ71" s="99"/>
      <c r="IR71" s="99"/>
      <c r="IS71" s="99"/>
      <c r="IT71" s="99"/>
      <c r="IU71" s="99"/>
    </row>
    <row r="72" spans="1:255" s="100" customFormat="1" ht="12" customHeight="1">
      <c r="A72" s="94"/>
      <c r="B72" s="120" t="s">
        <v>122</v>
      </c>
      <c r="C72" s="96" t="s">
        <v>49</v>
      </c>
      <c r="D72" s="96">
        <v>0.5</v>
      </c>
      <c r="E72" s="96" t="s">
        <v>60</v>
      </c>
      <c r="F72" s="97">
        <v>76560</v>
      </c>
      <c r="G72" s="98">
        <f t="shared" si="5"/>
        <v>38280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99"/>
      <c r="BW72" s="99"/>
      <c r="BX72" s="99"/>
      <c r="BY72" s="99"/>
      <c r="BZ72" s="99"/>
      <c r="CA72" s="99"/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99"/>
      <c r="CQ72" s="99"/>
      <c r="CR72" s="99"/>
      <c r="CS72" s="99"/>
      <c r="CT72" s="99"/>
      <c r="CU72" s="99"/>
      <c r="CV72" s="99"/>
      <c r="CW72" s="99"/>
      <c r="CX72" s="99"/>
      <c r="CY72" s="99"/>
      <c r="CZ72" s="99"/>
      <c r="DA72" s="99"/>
      <c r="DB72" s="99"/>
      <c r="DC72" s="99"/>
      <c r="DD72" s="99"/>
      <c r="DE72" s="99"/>
      <c r="DF72" s="99"/>
      <c r="DG72" s="99"/>
      <c r="DH72" s="99"/>
      <c r="DI72" s="99"/>
      <c r="DJ72" s="99"/>
      <c r="DK72" s="99"/>
      <c r="DL72" s="99"/>
      <c r="DM72" s="99"/>
      <c r="DN72" s="99"/>
      <c r="DO72" s="99"/>
      <c r="DP72" s="99"/>
      <c r="DQ72" s="99"/>
      <c r="DR72" s="99"/>
      <c r="DS72" s="99"/>
      <c r="DT72" s="99"/>
      <c r="DU72" s="99"/>
      <c r="DV72" s="99"/>
      <c r="DW72" s="99"/>
      <c r="DX72" s="99"/>
      <c r="DY72" s="99"/>
      <c r="DZ72" s="99"/>
      <c r="EA72" s="99"/>
      <c r="EB72" s="99"/>
      <c r="EC72" s="99"/>
      <c r="ED72" s="99"/>
      <c r="EE72" s="99"/>
      <c r="EF72" s="99"/>
      <c r="EG72" s="99"/>
      <c r="EH72" s="99"/>
      <c r="EI72" s="99"/>
      <c r="EJ72" s="99"/>
      <c r="EK72" s="99"/>
      <c r="EL72" s="99"/>
      <c r="EM72" s="99"/>
      <c r="EN72" s="99"/>
      <c r="EO72" s="99"/>
      <c r="EP72" s="99"/>
      <c r="EQ72" s="99"/>
      <c r="ER72" s="99"/>
      <c r="ES72" s="99"/>
      <c r="ET72" s="99"/>
      <c r="EU72" s="99"/>
      <c r="EV72" s="99"/>
      <c r="EW72" s="99"/>
      <c r="EX72" s="99"/>
      <c r="EY72" s="99"/>
      <c r="EZ72" s="99"/>
      <c r="FA72" s="99"/>
      <c r="FB72" s="99"/>
      <c r="FC72" s="99"/>
      <c r="FD72" s="99"/>
      <c r="FE72" s="99"/>
      <c r="FF72" s="99"/>
      <c r="FG72" s="99"/>
      <c r="FH72" s="99"/>
      <c r="FI72" s="99"/>
      <c r="FJ72" s="99"/>
      <c r="FK72" s="99"/>
      <c r="FL72" s="99"/>
      <c r="FM72" s="99"/>
      <c r="FN72" s="99"/>
      <c r="FO72" s="99"/>
      <c r="FP72" s="99"/>
      <c r="FQ72" s="99"/>
      <c r="FR72" s="99"/>
      <c r="FS72" s="99"/>
      <c r="FT72" s="99"/>
      <c r="FU72" s="99"/>
      <c r="FV72" s="99"/>
      <c r="FW72" s="99"/>
      <c r="FX72" s="99"/>
      <c r="FY72" s="99"/>
      <c r="FZ72" s="99"/>
      <c r="GA72" s="99"/>
      <c r="GB72" s="99"/>
      <c r="GC72" s="99"/>
      <c r="GD72" s="99"/>
      <c r="GE72" s="99"/>
      <c r="GF72" s="99"/>
      <c r="GG72" s="99"/>
      <c r="GH72" s="99"/>
      <c r="GI72" s="99"/>
      <c r="GJ72" s="99"/>
      <c r="GK72" s="99"/>
      <c r="GL72" s="99"/>
      <c r="GM72" s="99"/>
      <c r="GN72" s="99"/>
      <c r="GO72" s="99"/>
      <c r="GP72" s="99"/>
      <c r="GQ72" s="99"/>
      <c r="GR72" s="99"/>
      <c r="GS72" s="99"/>
      <c r="GT72" s="99"/>
      <c r="GU72" s="99"/>
      <c r="GV72" s="99"/>
      <c r="GW72" s="99"/>
      <c r="GX72" s="99"/>
      <c r="GY72" s="99"/>
      <c r="GZ72" s="99"/>
      <c r="HA72" s="99"/>
      <c r="HB72" s="99"/>
      <c r="HC72" s="99"/>
      <c r="HD72" s="99"/>
      <c r="HE72" s="99"/>
      <c r="HF72" s="99"/>
      <c r="HG72" s="99"/>
      <c r="HH72" s="99"/>
      <c r="HI72" s="99"/>
      <c r="HJ72" s="99"/>
      <c r="HK72" s="99"/>
      <c r="HL72" s="99"/>
      <c r="HM72" s="99"/>
      <c r="HN72" s="99"/>
      <c r="HO72" s="99"/>
      <c r="HP72" s="99"/>
      <c r="HQ72" s="99"/>
      <c r="HR72" s="99"/>
      <c r="HS72" s="99"/>
      <c r="HT72" s="99"/>
      <c r="HU72" s="99"/>
      <c r="HV72" s="99"/>
      <c r="HW72" s="99"/>
      <c r="HX72" s="99"/>
      <c r="HY72" s="99"/>
      <c r="HZ72" s="99"/>
      <c r="IA72" s="99"/>
      <c r="IB72" s="99"/>
      <c r="IC72" s="99"/>
      <c r="ID72" s="99"/>
      <c r="IE72" s="99"/>
      <c r="IF72" s="99"/>
      <c r="IG72" s="99"/>
      <c r="IH72" s="99"/>
      <c r="II72" s="99"/>
      <c r="IJ72" s="99"/>
      <c r="IK72" s="99"/>
      <c r="IL72" s="99"/>
      <c r="IM72" s="99"/>
      <c r="IN72" s="99"/>
      <c r="IO72" s="99"/>
      <c r="IP72" s="99"/>
      <c r="IQ72" s="99"/>
      <c r="IR72" s="99"/>
      <c r="IS72" s="99"/>
      <c r="IT72" s="99"/>
      <c r="IU72" s="99"/>
    </row>
    <row r="73" spans="1:255" s="100" customFormat="1" ht="12" customHeight="1">
      <c r="A73" s="94"/>
      <c r="B73" s="120" t="s">
        <v>123</v>
      </c>
      <c r="C73" s="96" t="s">
        <v>84</v>
      </c>
      <c r="D73" s="96">
        <v>1</v>
      </c>
      <c r="E73" s="96" t="s">
        <v>60</v>
      </c>
      <c r="F73" s="97">
        <v>47150</v>
      </c>
      <c r="G73" s="98">
        <f t="shared" si="5"/>
        <v>47150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9"/>
      <c r="BN73" s="99"/>
      <c r="BO73" s="99"/>
      <c r="BP73" s="99"/>
      <c r="BQ73" s="99"/>
      <c r="BR73" s="99"/>
      <c r="BS73" s="99"/>
      <c r="BT73" s="99"/>
      <c r="BU73" s="99"/>
      <c r="BV73" s="99"/>
      <c r="BW73" s="99"/>
      <c r="BX73" s="99"/>
      <c r="BY73" s="99"/>
      <c r="BZ73" s="99"/>
      <c r="CA73" s="99"/>
      <c r="CB73" s="99"/>
      <c r="CC73" s="99"/>
      <c r="CD73" s="99"/>
      <c r="CE73" s="99"/>
      <c r="CF73" s="99"/>
      <c r="CG73" s="99"/>
      <c r="CH73" s="99"/>
      <c r="CI73" s="99"/>
      <c r="CJ73" s="99"/>
      <c r="CK73" s="99"/>
      <c r="CL73" s="99"/>
      <c r="CM73" s="99"/>
      <c r="CN73" s="99"/>
      <c r="CO73" s="99"/>
      <c r="CP73" s="99"/>
      <c r="CQ73" s="99"/>
      <c r="CR73" s="99"/>
      <c r="CS73" s="99"/>
      <c r="CT73" s="99"/>
      <c r="CU73" s="99"/>
      <c r="CV73" s="99"/>
      <c r="CW73" s="99"/>
      <c r="CX73" s="99"/>
      <c r="CY73" s="99"/>
      <c r="CZ73" s="99"/>
      <c r="DA73" s="99"/>
      <c r="DB73" s="99"/>
      <c r="DC73" s="99"/>
      <c r="DD73" s="99"/>
      <c r="DE73" s="99"/>
      <c r="DF73" s="99"/>
      <c r="DG73" s="99"/>
      <c r="DH73" s="99"/>
      <c r="DI73" s="99"/>
      <c r="DJ73" s="99"/>
      <c r="DK73" s="99"/>
      <c r="DL73" s="99"/>
      <c r="DM73" s="99"/>
      <c r="DN73" s="99"/>
      <c r="DO73" s="99"/>
      <c r="DP73" s="99"/>
      <c r="DQ73" s="99"/>
      <c r="DR73" s="99"/>
      <c r="DS73" s="99"/>
      <c r="DT73" s="99"/>
      <c r="DU73" s="99"/>
      <c r="DV73" s="99"/>
      <c r="DW73" s="99"/>
      <c r="DX73" s="99"/>
      <c r="DY73" s="99"/>
      <c r="DZ73" s="99"/>
      <c r="EA73" s="99"/>
      <c r="EB73" s="99"/>
      <c r="EC73" s="99"/>
      <c r="ED73" s="99"/>
      <c r="EE73" s="99"/>
      <c r="EF73" s="99"/>
      <c r="EG73" s="99"/>
      <c r="EH73" s="99"/>
      <c r="EI73" s="99"/>
      <c r="EJ73" s="99"/>
      <c r="EK73" s="99"/>
      <c r="EL73" s="99"/>
      <c r="EM73" s="99"/>
      <c r="EN73" s="99"/>
      <c r="EO73" s="99"/>
      <c r="EP73" s="99"/>
      <c r="EQ73" s="99"/>
      <c r="ER73" s="99"/>
      <c r="ES73" s="99"/>
      <c r="ET73" s="99"/>
      <c r="EU73" s="99"/>
      <c r="EV73" s="99"/>
      <c r="EW73" s="99"/>
      <c r="EX73" s="99"/>
      <c r="EY73" s="99"/>
      <c r="EZ73" s="99"/>
      <c r="FA73" s="99"/>
      <c r="FB73" s="99"/>
      <c r="FC73" s="99"/>
      <c r="FD73" s="99"/>
      <c r="FE73" s="99"/>
      <c r="FF73" s="99"/>
      <c r="FG73" s="99"/>
      <c r="FH73" s="99"/>
      <c r="FI73" s="99"/>
      <c r="FJ73" s="99"/>
      <c r="FK73" s="99"/>
      <c r="FL73" s="99"/>
      <c r="FM73" s="99"/>
      <c r="FN73" s="99"/>
      <c r="FO73" s="99"/>
      <c r="FP73" s="99"/>
      <c r="FQ73" s="99"/>
      <c r="FR73" s="99"/>
      <c r="FS73" s="99"/>
      <c r="FT73" s="99"/>
      <c r="FU73" s="99"/>
      <c r="FV73" s="99"/>
      <c r="FW73" s="99"/>
      <c r="FX73" s="99"/>
      <c r="FY73" s="99"/>
      <c r="FZ73" s="99"/>
      <c r="GA73" s="99"/>
      <c r="GB73" s="99"/>
      <c r="GC73" s="99"/>
      <c r="GD73" s="99"/>
      <c r="GE73" s="99"/>
      <c r="GF73" s="99"/>
      <c r="GG73" s="99"/>
      <c r="GH73" s="99"/>
      <c r="GI73" s="99"/>
      <c r="GJ73" s="99"/>
      <c r="GK73" s="99"/>
      <c r="GL73" s="99"/>
      <c r="GM73" s="99"/>
      <c r="GN73" s="99"/>
      <c r="GO73" s="99"/>
      <c r="GP73" s="99"/>
      <c r="GQ73" s="99"/>
      <c r="GR73" s="99"/>
      <c r="GS73" s="99"/>
      <c r="GT73" s="99"/>
      <c r="GU73" s="99"/>
      <c r="GV73" s="99"/>
      <c r="GW73" s="99"/>
      <c r="GX73" s="99"/>
      <c r="GY73" s="99"/>
      <c r="GZ73" s="99"/>
      <c r="HA73" s="99"/>
      <c r="HB73" s="99"/>
      <c r="HC73" s="99"/>
      <c r="HD73" s="99"/>
      <c r="HE73" s="99"/>
      <c r="HF73" s="99"/>
      <c r="HG73" s="99"/>
      <c r="HH73" s="99"/>
      <c r="HI73" s="99"/>
      <c r="HJ73" s="99"/>
      <c r="HK73" s="99"/>
      <c r="HL73" s="99"/>
      <c r="HM73" s="99"/>
      <c r="HN73" s="99"/>
      <c r="HO73" s="99"/>
      <c r="HP73" s="99"/>
      <c r="HQ73" s="99"/>
      <c r="HR73" s="99"/>
      <c r="HS73" s="99"/>
      <c r="HT73" s="99"/>
      <c r="HU73" s="99"/>
      <c r="HV73" s="99"/>
      <c r="HW73" s="99"/>
      <c r="HX73" s="99"/>
      <c r="HY73" s="99"/>
      <c r="HZ73" s="99"/>
      <c r="IA73" s="99"/>
      <c r="IB73" s="99"/>
      <c r="IC73" s="99"/>
      <c r="ID73" s="99"/>
      <c r="IE73" s="99"/>
      <c r="IF73" s="99"/>
      <c r="IG73" s="99"/>
      <c r="IH73" s="99"/>
      <c r="II73" s="99"/>
      <c r="IJ73" s="99"/>
      <c r="IK73" s="99"/>
      <c r="IL73" s="99"/>
      <c r="IM73" s="99"/>
      <c r="IN73" s="99"/>
      <c r="IO73" s="99"/>
      <c r="IP73" s="99"/>
      <c r="IQ73" s="99"/>
      <c r="IR73" s="99"/>
      <c r="IS73" s="99"/>
      <c r="IT73" s="99"/>
      <c r="IU73" s="99"/>
    </row>
    <row r="74" spans="1:255" s="100" customFormat="1" ht="12" customHeight="1">
      <c r="A74" s="94"/>
      <c r="B74" s="123" t="s">
        <v>25</v>
      </c>
      <c r="C74" s="96"/>
      <c r="D74" s="96"/>
      <c r="E74" s="96"/>
      <c r="F74" s="97"/>
      <c r="G74" s="98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9"/>
      <c r="BN74" s="99"/>
      <c r="BO74" s="99"/>
      <c r="BP74" s="99"/>
      <c r="BQ74" s="99"/>
      <c r="BR74" s="99"/>
      <c r="BS74" s="99"/>
      <c r="BT74" s="99"/>
      <c r="BU74" s="99"/>
      <c r="BV74" s="99"/>
      <c r="BW74" s="99"/>
      <c r="BX74" s="99"/>
      <c r="BY74" s="99"/>
      <c r="BZ74" s="99"/>
      <c r="CA74" s="99"/>
      <c r="CB74" s="99"/>
      <c r="CC74" s="99"/>
      <c r="CD74" s="99"/>
      <c r="CE74" s="99"/>
      <c r="CF74" s="99"/>
      <c r="CG74" s="99"/>
      <c r="CH74" s="99"/>
      <c r="CI74" s="99"/>
      <c r="CJ74" s="99"/>
      <c r="CK74" s="99"/>
      <c r="CL74" s="99"/>
      <c r="CM74" s="99"/>
      <c r="CN74" s="99"/>
      <c r="CO74" s="99"/>
      <c r="CP74" s="99"/>
      <c r="CQ74" s="99"/>
      <c r="CR74" s="99"/>
      <c r="CS74" s="99"/>
      <c r="CT74" s="99"/>
      <c r="CU74" s="99"/>
      <c r="CV74" s="99"/>
      <c r="CW74" s="99"/>
      <c r="CX74" s="99"/>
      <c r="CY74" s="99"/>
      <c r="CZ74" s="99"/>
      <c r="DA74" s="99"/>
      <c r="DB74" s="99"/>
      <c r="DC74" s="99"/>
      <c r="DD74" s="99"/>
      <c r="DE74" s="99"/>
      <c r="DF74" s="99"/>
      <c r="DG74" s="99"/>
      <c r="DH74" s="99"/>
      <c r="DI74" s="99"/>
      <c r="DJ74" s="99"/>
      <c r="DK74" s="99"/>
      <c r="DL74" s="99"/>
      <c r="DM74" s="99"/>
      <c r="DN74" s="99"/>
      <c r="DO74" s="99"/>
      <c r="DP74" s="99"/>
      <c r="DQ74" s="99"/>
      <c r="DR74" s="99"/>
      <c r="DS74" s="99"/>
      <c r="DT74" s="99"/>
      <c r="DU74" s="99"/>
      <c r="DV74" s="99"/>
      <c r="DW74" s="99"/>
      <c r="DX74" s="99"/>
      <c r="DY74" s="99"/>
      <c r="DZ74" s="99"/>
      <c r="EA74" s="99"/>
      <c r="EB74" s="99"/>
      <c r="EC74" s="99"/>
      <c r="ED74" s="99"/>
      <c r="EE74" s="99"/>
      <c r="EF74" s="99"/>
      <c r="EG74" s="99"/>
      <c r="EH74" s="99"/>
      <c r="EI74" s="99"/>
      <c r="EJ74" s="99"/>
      <c r="EK74" s="99"/>
      <c r="EL74" s="99"/>
      <c r="EM74" s="99"/>
      <c r="EN74" s="99"/>
      <c r="EO74" s="99"/>
      <c r="EP74" s="99"/>
      <c r="EQ74" s="99"/>
      <c r="ER74" s="99"/>
      <c r="ES74" s="99"/>
      <c r="ET74" s="99"/>
      <c r="EU74" s="99"/>
      <c r="EV74" s="99"/>
      <c r="EW74" s="99"/>
      <c r="EX74" s="99"/>
      <c r="EY74" s="99"/>
      <c r="EZ74" s="99"/>
      <c r="FA74" s="99"/>
      <c r="FB74" s="99"/>
      <c r="FC74" s="99"/>
      <c r="FD74" s="99"/>
      <c r="FE74" s="99"/>
      <c r="FF74" s="99"/>
      <c r="FG74" s="99"/>
      <c r="FH74" s="99"/>
      <c r="FI74" s="99"/>
      <c r="FJ74" s="99"/>
      <c r="FK74" s="99"/>
      <c r="FL74" s="99"/>
      <c r="FM74" s="99"/>
      <c r="FN74" s="99"/>
      <c r="FO74" s="99"/>
      <c r="FP74" s="99"/>
      <c r="FQ74" s="99"/>
      <c r="FR74" s="99"/>
      <c r="FS74" s="99"/>
      <c r="FT74" s="99"/>
      <c r="FU74" s="99"/>
      <c r="FV74" s="99"/>
      <c r="FW74" s="99"/>
      <c r="FX74" s="99"/>
      <c r="FY74" s="99"/>
      <c r="FZ74" s="99"/>
      <c r="GA74" s="99"/>
      <c r="GB74" s="99"/>
      <c r="GC74" s="99"/>
      <c r="GD74" s="99"/>
      <c r="GE74" s="99"/>
      <c r="GF74" s="99"/>
      <c r="GG74" s="99"/>
      <c r="GH74" s="99"/>
      <c r="GI74" s="99"/>
      <c r="GJ74" s="99"/>
      <c r="GK74" s="99"/>
      <c r="GL74" s="99"/>
      <c r="GM74" s="99"/>
      <c r="GN74" s="99"/>
      <c r="GO74" s="99"/>
      <c r="GP74" s="99"/>
      <c r="GQ74" s="99"/>
      <c r="GR74" s="99"/>
      <c r="GS74" s="99"/>
      <c r="GT74" s="99"/>
      <c r="GU74" s="99"/>
      <c r="GV74" s="99"/>
      <c r="GW74" s="99"/>
      <c r="GX74" s="99"/>
      <c r="GY74" s="99"/>
      <c r="GZ74" s="99"/>
      <c r="HA74" s="99"/>
      <c r="HB74" s="99"/>
      <c r="HC74" s="99"/>
      <c r="HD74" s="99"/>
      <c r="HE74" s="99"/>
      <c r="HF74" s="99"/>
      <c r="HG74" s="99"/>
      <c r="HH74" s="99"/>
      <c r="HI74" s="99"/>
      <c r="HJ74" s="99"/>
      <c r="HK74" s="99"/>
      <c r="HL74" s="99"/>
      <c r="HM74" s="99"/>
      <c r="HN74" s="99"/>
      <c r="HO74" s="99"/>
      <c r="HP74" s="99"/>
      <c r="HQ74" s="99"/>
      <c r="HR74" s="99"/>
      <c r="HS74" s="99"/>
      <c r="HT74" s="99"/>
      <c r="HU74" s="99"/>
      <c r="HV74" s="99"/>
      <c r="HW74" s="99"/>
      <c r="HX74" s="99"/>
      <c r="HY74" s="99"/>
      <c r="HZ74" s="99"/>
      <c r="IA74" s="99"/>
      <c r="IB74" s="99"/>
      <c r="IC74" s="99"/>
      <c r="ID74" s="99"/>
      <c r="IE74" s="99"/>
      <c r="IF74" s="99"/>
      <c r="IG74" s="99"/>
      <c r="IH74" s="99"/>
      <c r="II74" s="99"/>
      <c r="IJ74" s="99"/>
      <c r="IK74" s="99"/>
      <c r="IL74" s="99"/>
      <c r="IM74" s="99"/>
      <c r="IN74" s="99"/>
      <c r="IO74" s="99"/>
      <c r="IP74" s="99"/>
      <c r="IQ74" s="99"/>
      <c r="IR74" s="99"/>
      <c r="IS74" s="99"/>
      <c r="IT74" s="99"/>
      <c r="IU74" s="99"/>
    </row>
    <row r="75" spans="1:255" s="100" customFormat="1" ht="12" customHeight="1">
      <c r="A75" s="94"/>
      <c r="B75" s="120" t="s">
        <v>124</v>
      </c>
      <c r="C75" s="96" t="s">
        <v>84</v>
      </c>
      <c r="D75" s="96">
        <v>6</v>
      </c>
      <c r="E75" s="96" t="s">
        <v>83</v>
      </c>
      <c r="F75" s="97">
        <v>14607.5</v>
      </c>
      <c r="G75" s="98">
        <f t="shared" si="5"/>
        <v>87645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99"/>
      <c r="BW75" s="99"/>
      <c r="BX75" s="99"/>
      <c r="BY75" s="99"/>
      <c r="BZ75" s="99"/>
      <c r="CA75" s="99"/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99"/>
      <c r="CQ75" s="99"/>
      <c r="CR75" s="99"/>
      <c r="CS75" s="99"/>
      <c r="CT75" s="99"/>
      <c r="CU75" s="99"/>
      <c r="CV75" s="99"/>
      <c r="CW75" s="99"/>
      <c r="CX75" s="99"/>
      <c r="CY75" s="99"/>
      <c r="CZ75" s="99"/>
      <c r="DA75" s="99"/>
      <c r="DB75" s="99"/>
      <c r="DC75" s="99"/>
      <c r="DD75" s="99"/>
      <c r="DE75" s="99"/>
      <c r="DF75" s="99"/>
      <c r="DG75" s="99"/>
      <c r="DH75" s="99"/>
      <c r="DI75" s="99"/>
      <c r="DJ75" s="99"/>
      <c r="DK75" s="99"/>
      <c r="DL75" s="99"/>
      <c r="DM75" s="99"/>
      <c r="DN75" s="99"/>
      <c r="DO75" s="99"/>
      <c r="DP75" s="99"/>
      <c r="DQ75" s="99"/>
      <c r="DR75" s="99"/>
      <c r="DS75" s="99"/>
      <c r="DT75" s="99"/>
      <c r="DU75" s="99"/>
      <c r="DV75" s="99"/>
      <c r="DW75" s="99"/>
      <c r="DX75" s="99"/>
      <c r="DY75" s="99"/>
      <c r="DZ75" s="99"/>
      <c r="EA75" s="99"/>
      <c r="EB75" s="99"/>
      <c r="EC75" s="99"/>
      <c r="ED75" s="99"/>
      <c r="EE75" s="99"/>
      <c r="EF75" s="99"/>
      <c r="EG75" s="99"/>
      <c r="EH75" s="99"/>
      <c r="EI75" s="99"/>
      <c r="EJ75" s="99"/>
      <c r="EK75" s="99"/>
      <c r="EL75" s="99"/>
      <c r="EM75" s="99"/>
      <c r="EN75" s="99"/>
      <c r="EO75" s="99"/>
      <c r="EP75" s="99"/>
      <c r="EQ75" s="99"/>
      <c r="ER75" s="99"/>
      <c r="ES75" s="99"/>
      <c r="ET75" s="99"/>
      <c r="EU75" s="99"/>
      <c r="EV75" s="99"/>
      <c r="EW75" s="99"/>
      <c r="EX75" s="99"/>
      <c r="EY75" s="99"/>
      <c r="EZ75" s="99"/>
      <c r="FA75" s="99"/>
      <c r="FB75" s="99"/>
      <c r="FC75" s="99"/>
      <c r="FD75" s="99"/>
      <c r="FE75" s="99"/>
      <c r="FF75" s="99"/>
      <c r="FG75" s="99"/>
      <c r="FH75" s="99"/>
      <c r="FI75" s="99"/>
      <c r="FJ75" s="99"/>
      <c r="FK75" s="99"/>
      <c r="FL75" s="99"/>
      <c r="FM75" s="99"/>
      <c r="FN75" s="99"/>
      <c r="FO75" s="99"/>
      <c r="FP75" s="99"/>
      <c r="FQ75" s="99"/>
      <c r="FR75" s="99"/>
      <c r="FS75" s="99"/>
      <c r="FT75" s="99"/>
      <c r="FU75" s="99"/>
      <c r="FV75" s="99"/>
      <c r="FW75" s="99"/>
      <c r="FX75" s="99"/>
      <c r="FY75" s="99"/>
      <c r="FZ75" s="99"/>
      <c r="GA75" s="99"/>
      <c r="GB75" s="99"/>
      <c r="GC75" s="99"/>
      <c r="GD75" s="99"/>
      <c r="GE75" s="99"/>
      <c r="GF75" s="99"/>
      <c r="GG75" s="99"/>
      <c r="GH75" s="99"/>
      <c r="GI75" s="99"/>
      <c r="GJ75" s="99"/>
      <c r="GK75" s="99"/>
      <c r="GL75" s="99"/>
      <c r="GM75" s="99"/>
      <c r="GN75" s="99"/>
      <c r="GO75" s="99"/>
      <c r="GP75" s="99"/>
      <c r="GQ75" s="99"/>
      <c r="GR75" s="99"/>
      <c r="GS75" s="99"/>
      <c r="GT75" s="99"/>
      <c r="GU75" s="99"/>
      <c r="GV75" s="99"/>
      <c r="GW75" s="99"/>
      <c r="GX75" s="99"/>
      <c r="GY75" s="99"/>
      <c r="GZ75" s="99"/>
      <c r="HA75" s="99"/>
      <c r="HB75" s="99"/>
      <c r="HC75" s="99"/>
      <c r="HD75" s="99"/>
      <c r="HE75" s="99"/>
      <c r="HF75" s="99"/>
      <c r="HG75" s="99"/>
      <c r="HH75" s="99"/>
      <c r="HI75" s="99"/>
      <c r="HJ75" s="99"/>
      <c r="HK75" s="99"/>
      <c r="HL75" s="99"/>
      <c r="HM75" s="99"/>
      <c r="HN75" s="99"/>
      <c r="HO75" s="99"/>
      <c r="HP75" s="99"/>
      <c r="HQ75" s="99"/>
      <c r="HR75" s="99"/>
      <c r="HS75" s="99"/>
      <c r="HT75" s="99"/>
      <c r="HU75" s="99"/>
      <c r="HV75" s="99"/>
      <c r="HW75" s="99"/>
      <c r="HX75" s="99"/>
      <c r="HY75" s="99"/>
      <c r="HZ75" s="99"/>
      <c r="IA75" s="99"/>
      <c r="IB75" s="99"/>
      <c r="IC75" s="99"/>
      <c r="ID75" s="99"/>
      <c r="IE75" s="99"/>
      <c r="IF75" s="99"/>
      <c r="IG75" s="99"/>
      <c r="IH75" s="99"/>
      <c r="II75" s="99"/>
      <c r="IJ75" s="99"/>
      <c r="IK75" s="99"/>
      <c r="IL75" s="99"/>
      <c r="IM75" s="99"/>
      <c r="IN75" s="99"/>
      <c r="IO75" s="99"/>
      <c r="IP75" s="99"/>
      <c r="IQ75" s="99"/>
      <c r="IR75" s="99"/>
      <c r="IS75" s="99"/>
      <c r="IT75" s="99"/>
      <c r="IU75" s="99"/>
    </row>
    <row r="76" spans="1:255" s="100" customFormat="1" ht="12" customHeight="1">
      <c r="A76" s="94"/>
      <c r="B76" s="120" t="s">
        <v>125</v>
      </c>
      <c r="C76" s="96" t="s">
        <v>84</v>
      </c>
      <c r="D76" s="96">
        <v>2</v>
      </c>
      <c r="E76" s="96" t="s">
        <v>66</v>
      </c>
      <c r="F76" s="97">
        <v>25000</v>
      </c>
      <c r="G76" s="98">
        <f t="shared" si="5"/>
        <v>50000</v>
      </c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9"/>
      <c r="BN76" s="99"/>
      <c r="BO76" s="99"/>
      <c r="BP76" s="99"/>
      <c r="BQ76" s="99"/>
      <c r="BR76" s="99"/>
      <c r="BS76" s="99"/>
      <c r="BT76" s="99"/>
      <c r="BU76" s="99"/>
      <c r="BV76" s="99"/>
      <c r="BW76" s="99"/>
      <c r="BX76" s="99"/>
      <c r="BY76" s="99"/>
      <c r="BZ76" s="99"/>
      <c r="CA76" s="99"/>
      <c r="CB76" s="99"/>
      <c r="CC76" s="99"/>
      <c r="CD76" s="99"/>
      <c r="CE76" s="99"/>
      <c r="CF76" s="99"/>
      <c r="CG76" s="99"/>
      <c r="CH76" s="99"/>
      <c r="CI76" s="99"/>
      <c r="CJ76" s="99"/>
      <c r="CK76" s="99"/>
      <c r="CL76" s="99"/>
      <c r="CM76" s="99"/>
      <c r="CN76" s="99"/>
      <c r="CO76" s="99"/>
      <c r="CP76" s="99"/>
      <c r="CQ76" s="99"/>
      <c r="CR76" s="99"/>
      <c r="CS76" s="99"/>
      <c r="CT76" s="99"/>
      <c r="CU76" s="99"/>
      <c r="CV76" s="99"/>
      <c r="CW76" s="99"/>
      <c r="CX76" s="99"/>
      <c r="CY76" s="99"/>
      <c r="CZ76" s="99"/>
      <c r="DA76" s="99"/>
      <c r="DB76" s="99"/>
      <c r="DC76" s="99"/>
      <c r="DD76" s="99"/>
      <c r="DE76" s="99"/>
      <c r="DF76" s="99"/>
      <c r="DG76" s="99"/>
      <c r="DH76" s="99"/>
      <c r="DI76" s="99"/>
      <c r="DJ76" s="99"/>
      <c r="DK76" s="99"/>
      <c r="DL76" s="99"/>
      <c r="DM76" s="99"/>
      <c r="DN76" s="99"/>
      <c r="DO76" s="99"/>
      <c r="DP76" s="99"/>
      <c r="DQ76" s="99"/>
      <c r="DR76" s="99"/>
      <c r="DS76" s="99"/>
      <c r="DT76" s="99"/>
      <c r="DU76" s="99"/>
      <c r="DV76" s="99"/>
      <c r="DW76" s="99"/>
      <c r="DX76" s="99"/>
      <c r="DY76" s="99"/>
      <c r="DZ76" s="99"/>
      <c r="EA76" s="99"/>
      <c r="EB76" s="99"/>
      <c r="EC76" s="99"/>
      <c r="ED76" s="99"/>
      <c r="EE76" s="99"/>
      <c r="EF76" s="99"/>
      <c r="EG76" s="99"/>
      <c r="EH76" s="99"/>
      <c r="EI76" s="99"/>
      <c r="EJ76" s="99"/>
      <c r="EK76" s="99"/>
      <c r="EL76" s="99"/>
      <c r="EM76" s="99"/>
      <c r="EN76" s="99"/>
      <c r="EO76" s="99"/>
      <c r="EP76" s="99"/>
      <c r="EQ76" s="99"/>
      <c r="ER76" s="99"/>
      <c r="ES76" s="99"/>
      <c r="ET76" s="99"/>
      <c r="EU76" s="99"/>
      <c r="EV76" s="99"/>
      <c r="EW76" s="99"/>
      <c r="EX76" s="99"/>
      <c r="EY76" s="99"/>
      <c r="EZ76" s="99"/>
      <c r="FA76" s="99"/>
      <c r="FB76" s="99"/>
      <c r="FC76" s="99"/>
      <c r="FD76" s="99"/>
      <c r="FE76" s="99"/>
      <c r="FF76" s="99"/>
      <c r="FG76" s="99"/>
      <c r="FH76" s="99"/>
      <c r="FI76" s="99"/>
      <c r="FJ76" s="99"/>
      <c r="FK76" s="99"/>
      <c r="FL76" s="99"/>
      <c r="FM76" s="99"/>
      <c r="FN76" s="99"/>
      <c r="FO76" s="99"/>
      <c r="FP76" s="99"/>
      <c r="FQ76" s="99"/>
      <c r="FR76" s="99"/>
      <c r="FS76" s="99"/>
      <c r="FT76" s="99"/>
      <c r="FU76" s="99"/>
      <c r="FV76" s="99"/>
      <c r="FW76" s="99"/>
      <c r="FX76" s="99"/>
      <c r="FY76" s="99"/>
      <c r="FZ76" s="99"/>
      <c r="GA76" s="99"/>
      <c r="GB76" s="99"/>
      <c r="GC76" s="99"/>
      <c r="GD76" s="99"/>
      <c r="GE76" s="99"/>
      <c r="GF76" s="99"/>
      <c r="GG76" s="99"/>
      <c r="GH76" s="99"/>
      <c r="GI76" s="99"/>
      <c r="GJ76" s="99"/>
      <c r="GK76" s="99"/>
      <c r="GL76" s="99"/>
      <c r="GM76" s="99"/>
      <c r="GN76" s="99"/>
      <c r="GO76" s="99"/>
      <c r="GP76" s="99"/>
      <c r="GQ76" s="99"/>
      <c r="GR76" s="99"/>
      <c r="GS76" s="99"/>
      <c r="GT76" s="99"/>
      <c r="GU76" s="99"/>
      <c r="GV76" s="99"/>
      <c r="GW76" s="99"/>
      <c r="GX76" s="99"/>
      <c r="GY76" s="99"/>
      <c r="GZ76" s="99"/>
      <c r="HA76" s="99"/>
      <c r="HB76" s="99"/>
      <c r="HC76" s="99"/>
      <c r="HD76" s="99"/>
      <c r="HE76" s="99"/>
      <c r="HF76" s="99"/>
      <c r="HG76" s="99"/>
      <c r="HH76" s="99"/>
      <c r="HI76" s="99"/>
      <c r="HJ76" s="99"/>
      <c r="HK76" s="99"/>
      <c r="HL76" s="99"/>
      <c r="HM76" s="99"/>
      <c r="HN76" s="99"/>
      <c r="HO76" s="99"/>
      <c r="HP76" s="99"/>
      <c r="HQ76" s="99"/>
      <c r="HR76" s="99"/>
      <c r="HS76" s="99"/>
      <c r="HT76" s="99"/>
      <c r="HU76" s="99"/>
      <c r="HV76" s="99"/>
      <c r="HW76" s="99"/>
      <c r="HX76" s="99"/>
      <c r="HY76" s="99"/>
      <c r="HZ76" s="99"/>
      <c r="IA76" s="99"/>
      <c r="IB76" s="99"/>
      <c r="IC76" s="99"/>
      <c r="ID76" s="99"/>
      <c r="IE76" s="99"/>
      <c r="IF76" s="99"/>
      <c r="IG76" s="99"/>
      <c r="IH76" s="99"/>
      <c r="II76" s="99"/>
      <c r="IJ76" s="99"/>
      <c r="IK76" s="99"/>
      <c r="IL76" s="99"/>
      <c r="IM76" s="99"/>
      <c r="IN76" s="99"/>
      <c r="IO76" s="99"/>
      <c r="IP76" s="99"/>
      <c r="IQ76" s="99"/>
      <c r="IR76" s="99"/>
      <c r="IS76" s="99"/>
      <c r="IT76" s="99"/>
      <c r="IU76" s="99"/>
    </row>
    <row r="77" spans="1:255" ht="11.25" customHeight="1">
      <c r="B77" s="16" t="s">
        <v>24</v>
      </c>
      <c r="C77" s="17"/>
      <c r="D77" s="17"/>
      <c r="E77" s="17"/>
      <c r="F77" s="18"/>
      <c r="G77" s="19">
        <f>SUM(G56:G76)</f>
        <v>4643160</v>
      </c>
    </row>
    <row r="78" spans="1:255" ht="11.25" customHeight="1">
      <c r="B78" s="103"/>
      <c r="C78" s="14"/>
      <c r="D78" s="14"/>
      <c r="E78" s="20"/>
      <c r="F78" s="15"/>
      <c r="G78" s="15"/>
    </row>
    <row r="79" spans="1:255" ht="12" customHeight="1">
      <c r="A79" s="5"/>
      <c r="B79" s="80" t="s">
        <v>25</v>
      </c>
      <c r="C79" s="81"/>
      <c r="D79" s="82"/>
      <c r="E79" s="82"/>
      <c r="F79" s="83"/>
      <c r="G79" s="84"/>
    </row>
    <row r="80" spans="1:255" ht="24" customHeight="1">
      <c r="A80" s="5"/>
      <c r="B80" s="85" t="s">
        <v>26</v>
      </c>
      <c r="C80" s="86" t="s">
        <v>22</v>
      </c>
      <c r="D80" s="86" t="s">
        <v>23</v>
      </c>
      <c r="E80" s="85" t="s">
        <v>12</v>
      </c>
      <c r="F80" s="86" t="s">
        <v>13</v>
      </c>
      <c r="G80" s="85" t="s">
        <v>14</v>
      </c>
    </row>
    <row r="81" spans="1:255" s="100" customFormat="1" ht="12" customHeight="1">
      <c r="A81" s="94"/>
      <c r="B81" s="106" t="s">
        <v>126</v>
      </c>
      <c r="C81" s="107" t="s">
        <v>49</v>
      </c>
      <c r="D81" s="111">
        <v>160</v>
      </c>
      <c r="E81" s="107" t="s">
        <v>90</v>
      </c>
      <c r="F81" s="108">
        <v>3048</v>
      </c>
      <c r="G81" s="98">
        <f t="shared" ref="G81:G85" si="6">+F81*D81</f>
        <v>487680</v>
      </c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99"/>
      <c r="CE81" s="99"/>
      <c r="CF81" s="99"/>
      <c r="CG81" s="99"/>
      <c r="CH81" s="99"/>
      <c r="CI81" s="99"/>
      <c r="CJ81" s="99"/>
      <c r="CK81" s="99"/>
      <c r="CL81" s="99"/>
      <c r="CM81" s="99"/>
      <c r="CN81" s="99"/>
      <c r="CO81" s="99"/>
      <c r="CP81" s="99"/>
      <c r="CQ81" s="99"/>
      <c r="CR81" s="99"/>
      <c r="CS81" s="99"/>
      <c r="CT81" s="99"/>
      <c r="CU81" s="99"/>
      <c r="CV81" s="99"/>
      <c r="CW81" s="99"/>
      <c r="CX81" s="99"/>
      <c r="CY81" s="99"/>
      <c r="CZ81" s="99"/>
      <c r="DA81" s="99"/>
      <c r="DB81" s="99"/>
      <c r="DC81" s="99"/>
      <c r="DD81" s="99"/>
      <c r="DE81" s="99"/>
      <c r="DF81" s="99"/>
      <c r="DG81" s="99"/>
      <c r="DH81" s="99"/>
      <c r="DI81" s="99"/>
      <c r="DJ81" s="99"/>
      <c r="DK81" s="99"/>
      <c r="DL81" s="99"/>
      <c r="DM81" s="99"/>
      <c r="DN81" s="99"/>
      <c r="DO81" s="99"/>
      <c r="DP81" s="99"/>
      <c r="DQ81" s="99"/>
      <c r="DR81" s="99"/>
      <c r="DS81" s="99"/>
      <c r="DT81" s="99"/>
      <c r="DU81" s="99"/>
      <c r="DV81" s="99"/>
      <c r="DW81" s="99"/>
      <c r="DX81" s="99"/>
      <c r="DY81" s="99"/>
      <c r="DZ81" s="99"/>
      <c r="EA81" s="99"/>
      <c r="EB81" s="99"/>
      <c r="EC81" s="99"/>
      <c r="ED81" s="99"/>
      <c r="EE81" s="99"/>
      <c r="EF81" s="99"/>
      <c r="EG81" s="99"/>
      <c r="EH81" s="99"/>
      <c r="EI81" s="99"/>
      <c r="EJ81" s="99"/>
      <c r="EK81" s="99"/>
      <c r="EL81" s="99"/>
      <c r="EM81" s="99"/>
      <c r="EN81" s="99"/>
      <c r="EO81" s="99"/>
      <c r="EP81" s="99"/>
      <c r="EQ81" s="99"/>
      <c r="ER81" s="99"/>
      <c r="ES81" s="99"/>
      <c r="ET81" s="99"/>
      <c r="EU81" s="99"/>
      <c r="EV81" s="99"/>
      <c r="EW81" s="99"/>
      <c r="EX81" s="99"/>
      <c r="EY81" s="99"/>
      <c r="EZ81" s="99"/>
      <c r="FA81" s="99"/>
      <c r="FB81" s="99"/>
      <c r="FC81" s="99"/>
      <c r="FD81" s="99"/>
      <c r="FE81" s="99"/>
      <c r="FF81" s="99"/>
      <c r="FG81" s="99"/>
      <c r="FH81" s="99"/>
      <c r="FI81" s="99"/>
      <c r="FJ81" s="99"/>
      <c r="FK81" s="99"/>
      <c r="FL81" s="99"/>
      <c r="FM81" s="99"/>
      <c r="FN81" s="99"/>
      <c r="FO81" s="99"/>
      <c r="FP81" s="99"/>
      <c r="FQ81" s="99"/>
      <c r="FR81" s="99"/>
      <c r="FS81" s="99"/>
      <c r="FT81" s="99"/>
      <c r="FU81" s="99"/>
      <c r="FV81" s="99"/>
      <c r="FW81" s="99"/>
      <c r="FX81" s="99"/>
      <c r="FY81" s="99"/>
      <c r="FZ81" s="99"/>
      <c r="GA81" s="99"/>
      <c r="GB81" s="99"/>
      <c r="GC81" s="99"/>
      <c r="GD81" s="99"/>
      <c r="GE81" s="99"/>
      <c r="GF81" s="99"/>
      <c r="GG81" s="99"/>
      <c r="GH81" s="99"/>
      <c r="GI81" s="99"/>
      <c r="GJ81" s="99"/>
      <c r="GK81" s="99"/>
      <c r="GL81" s="99"/>
      <c r="GM81" s="99"/>
      <c r="GN81" s="99"/>
      <c r="GO81" s="99"/>
      <c r="GP81" s="99"/>
      <c r="GQ81" s="99"/>
      <c r="GR81" s="99"/>
      <c r="GS81" s="99"/>
      <c r="GT81" s="99"/>
      <c r="GU81" s="99"/>
      <c r="GV81" s="99"/>
      <c r="GW81" s="99"/>
      <c r="GX81" s="99"/>
      <c r="GY81" s="99"/>
      <c r="GZ81" s="99"/>
      <c r="HA81" s="99"/>
      <c r="HB81" s="99"/>
      <c r="HC81" s="99"/>
      <c r="HD81" s="99"/>
      <c r="HE81" s="99"/>
      <c r="HF81" s="99"/>
      <c r="HG81" s="99"/>
      <c r="HH81" s="99"/>
      <c r="HI81" s="99"/>
      <c r="HJ81" s="99"/>
      <c r="HK81" s="99"/>
      <c r="HL81" s="99"/>
      <c r="HM81" s="99"/>
      <c r="HN81" s="99"/>
      <c r="HO81" s="99"/>
      <c r="HP81" s="99"/>
      <c r="HQ81" s="99"/>
      <c r="HR81" s="99"/>
      <c r="HS81" s="99"/>
      <c r="HT81" s="99"/>
      <c r="HU81" s="99"/>
      <c r="HV81" s="99"/>
      <c r="HW81" s="99"/>
      <c r="HX81" s="99"/>
      <c r="HY81" s="99"/>
      <c r="HZ81" s="99"/>
      <c r="IA81" s="99"/>
      <c r="IB81" s="99"/>
      <c r="IC81" s="99"/>
      <c r="ID81" s="99"/>
      <c r="IE81" s="99"/>
      <c r="IF81" s="99"/>
      <c r="IG81" s="99"/>
      <c r="IH81" s="99"/>
      <c r="II81" s="99"/>
      <c r="IJ81" s="99"/>
      <c r="IK81" s="99"/>
      <c r="IL81" s="99"/>
      <c r="IM81" s="99"/>
      <c r="IN81" s="99"/>
      <c r="IO81" s="99"/>
      <c r="IP81" s="99"/>
      <c r="IQ81" s="99"/>
      <c r="IR81" s="99"/>
      <c r="IS81" s="99"/>
      <c r="IT81" s="99"/>
      <c r="IU81" s="99"/>
    </row>
    <row r="82" spans="1:255" s="100" customFormat="1" ht="12" customHeight="1">
      <c r="A82" s="94"/>
      <c r="B82" s="106" t="s">
        <v>127</v>
      </c>
      <c r="C82" s="107" t="s">
        <v>49</v>
      </c>
      <c r="D82" s="111">
        <v>532</v>
      </c>
      <c r="E82" s="107" t="s">
        <v>90</v>
      </c>
      <c r="F82" s="108">
        <v>3600</v>
      </c>
      <c r="G82" s="98">
        <f t="shared" ref="G82:G83" si="7">+F82*D82</f>
        <v>1915200</v>
      </c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9"/>
      <c r="BN82" s="99"/>
      <c r="BO82" s="99"/>
      <c r="BP82" s="99"/>
      <c r="BQ82" s="99"/>
      <c r="BR82" s="99"/>
      <c r="BS82" s="99"/>
      <c r="BT82" s="99"/>
      <c r="BU82" s="99"/>
      <c r="BV82" s="99"/>
      <c r="BW82" s="99"/>
      <c r="BX82" s="99"/>
      <c r="BY82" s="99"/>
      <c r="BZ82" s="99"/>
      <c r="CA82" s="99"/>
      <c r="CB82" s="99"/>
      <c r="CC82" s="99"/>
      <c r="CD82" s="99"/>
      <c r="CE82" s="99"/>
      <c r="CF82" s="99"/>
      <c r="CG82" s="99"/>
      <c r="CH82" s="99"/>
      <c r="CI82" s="99"/>
      <c r="CJ82" s="99"/>
      <c r="CK82" s="99"/>
      <c r="CL82" s="99"/>
      <c r="CM82" s="99"/>
      <c r="CN82" s="99"/>
      <c r="CO82" s="99"/>
      <c r="CP82" s="99"/>
      <c r="CQ82" s="99"/>
      <c r="CR82" s="99"/>
      <c r="CS82" s="99"/>
      <c r="CT82" s="99"/>
      <c r="CU82" s="99"/>
      <c r="CV82" s="99"/>
      <c r="CW82" s="99"/>
      <c r="CX82" s="99"/>
      <c r="CY82" s="99"/>
      <c r="CZ82" s="99"/>
      <c r="DA82" s="99"/>
      <c r="DB82" s="99"/>
      <c r="DC82" s="99"/>
      <c r="DD82" s="99"/>
      <c r="DE82" s="99"/>
      <c r="DF82" s="99"/>
      <c r="DG82" s="99"/>
      <c r="DH82" s="99"/>
      <c r="DI82" s="99"/>
      <c r="DJ82" s="99"/>
      <c r="DK82" s="99"/>
      <c r="DL82" s="99"/>
      <c r="DM82" s="99"/>
      <c r="DN82" s="99"/>
      <c r="DO82" s="99"/>
      <c r="DP82" s="99"/>
      <c r="DQ82" s="99"/>
      <c r="DR82" s="99"/>
      <c r="DS82" s="99"/>
      <c r="DT82" s="99"/>
      <c r="DU82" s="99"/>
      <c r="DV82" s="99"/>
      <c r="DW82" s="99"/>
      <c r="DX82" s="99"/>
      <c r="DY82" s="99"/>
      <c r="DZ82" s="99"/>
      <c r="EA82" s="99"/>
      <c r="EB82" s="99"/>
      <c r="EC82" s="99"/>
      <c r="ED82" s="99"/>
      <c r="EE82" s="99"/>
      <c r="EF82" s="99"/>
      <c r="EG82" s="99"/>
      <c r="EH82" s="99"/>
      <c r="EI82" s="99"/>
      <c r="EJ82" s="99"/>
      <c r="EK82" s="99"/>
      <c r="EL82" s="99"/>
      <c r="EM82" s="99"/>
      <c r="EN82" s="99"/>
      <c r="EO82" s="99"/>
      <c r="EP82" s="99"/>
      <c r="EQ82" s="99"/>
      <c r="ER82" s="99"/>
      <c r="ES82" s="99"/>
      <c r="ET82" s="99"/>
      <c r="EU82" s="99"/>
      <c r="EV82" s="99"/>
      <c r="EW82" s="99"/>
      <c r="EX82" s="99"/>
      <c r="EY82" s="99"/>
      <c r="EZ82" s="99"/>
      <c r="FA82" s="99"/>
      <c r="FB82" s="99"/>
      <c r="FC82" s="99"/>
      <c r="FD82" s="99"/>
      <c r="FE82" s="99"/>
      <c r="FF82" s="99"/>
      <c r="FG82" s="99"/>
      <c r="FH82" s="99"/>
      <c r="FI82" s="99"/>
      <c r="FJ82" s="99"/>
      <c r="FK82" s="99"/>
      <c r="FL82" s="99"/>
      <c r="FM82" s="99"/>
      <c r="FN82" s="99"/>
      <c r="FO82" s="99"/>
      <c r="FP82" s="99"/>
      <c r="FQ82" s="99"/>
      <c r="FR82" s="99"/>
      <c r="FS82" s="99"/>
      <c r="FT82" s="99"/>
      <c r="FU82" s="99"/>
      <c r="FV82" s="99"/>
      <c r="FW82" s="99"/>
      <c r="FX82" s="99"/>
      <c r="FY82" s="99"/>
      <c r="FZ82" s="99"/>
      <c r="GA82" s="99"/>
      <c r="GB82" s="99"/>
      <c r="GC82" s="99"/>
      <c r="GD82" s="99"/>
      <c r="GE82" s="99"/>
      <c r="GF82" s="99"/>
      <c r="GG82" s="99"/>
      <c r="GH82" s="99"/>
      <c r="GI82" s="99"/>
      <c r="GJ82" s="99"/>
      <c r="GK82" s="99"/>
      <c r="GL82" s="99"/>
      <c r="GM82" s="99"/>
      <c r="GN82" s="99"/>
      <c r="GO82" s="99"/>
      <c r="GP82" s="99"/>
      <c r="GQ82" s="99"/>
      <c r="GR82" s="99"/>
      <c r="GS82" s="99"/>
      <c r="GT82" s="99"/>
      <c r="GU82" s="99"/>
      <c r="GV82" s="99"/>
      <c r="GW82" s="99"/>
      <c r="GX82" s="99"/>
      <c r="GY82" s="99"/>
      <c r="GZ82" s="99"/>
      <c r="HA82" s="99"/>
      <c r="HB82" s="99"/>
      <c r="HC82" s="99"/>
      <c r="HD82" s="99"/>
      <c r="HE82" s="99"/>
      <c r="HF82" s="99"/>
      <c r="HG82" s="99"/>
      <c r="HH82" s="99"/>
      <c r="HI82" s="99"/>
      <c r="HJ82" s="99"/>
      <c r="HK82" s="99"/>
      <c r="HL82" s="99"/>
      <c r="HM82" s="99"/>
      <c r="HN82" s="99"/>
      <c r="HO82" s="99"/>
      <c r="HP82" s="99"/>
      <c r="HQ82" s="99"/>
      <c r="HR82" s="99"/>
      <c r="HS82" s="99"/>
      <c r="HT82" s="99"/>
      <c r="HU82" s="99"/>
      <c r="HV82" s="99"/>
      <c r="HW82" s="99"/>
      <c r="HX82" s="99"/>
      <c r="HY82" s="99"/>
      <c r="HZ82" s="99"/>
      <c r="IA82" s="99"/>
      <c r="IB82" s="99"/>
      <c r="IC82" s="99"/>
      <c r="ID82" s="99"/>
      <c r="IE82" s="99"/>
      <c r="IF82" s="99"/>
      <c r="IG82" s="99"/>
      <c r="IH82" s="99"/>
      <c r="II82" s="99"/>
      <c r="IJ82" s="99"/>
      <c r="IK82" s="99"/>
      <c r="IL82" s="99"/>
      <c r="IM82" s="99"/>
      <c r="IN82" s="99"/>
      <c r="IO82" s="99"/>
      <c r="IP82" s="99"/>
      <c r="IQ82" s="99"/>
      <c r="IR82" s="99"/>
      <c r="IS82" s="99"/>
      <c r="IT82" s="99"/>
      <c r="IU82" s="99"/>
    </row>
    <row r="83" spans="1:255" s="100" customFormat="1" ht="12" customHeight="1">
      <c r="A83" s="94"/>
      <c r="B83" s="106" t="s">
        <v>128</v>
      </c>
      <c r="C83" s="107" t="s">
        <v>68</v>
      </c>
      <c r="D83" s="111">
        <v>2800</v>
      </c>
      <c r="E83" s="107" t="s">
        <v>66</v>
      </c>
      <c r="F83" s="108">
        <v>500</v>
      </c>
      <c r="G83" s="98">
        <f t="shared" si="7"/>
        <v>1400000</v>
      </c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9"/>
      <c r="BN83" s="99"/>
      <c r="BO83" s="99"/>
      <c r="BP83" s="99"/>
      <c r="BQ83" s="99"/>
      <c r="BR83" s="99"/>
      <c r="BS83" s="99"/>
      <c r="BT83" s="99"/>
      <c r="BU83" s="99"/>
      <c r="BV83" s="99"/>
      <c r="BW83" s="99"/>
      <c r="BX83" s="99"/>
      <c r="BY83" s="99"/>
      <c r="BZ83" s="99"/>
      <c r="CA83" s="99"/>
      <c r="CB83" s="99"/>
      <c r="CC83" s="99"/>
      <c r="CD83" s="99"/>
      <c r="CE83" s="99"/>
      <c r="CF83" s="99"/>
      <c r="CG83" s="99"/>
      <c r="CH83" s="99"/>
      <c r="CI83" s="99"/>
      <c r="CJ83" s="99"/>
      <c r="CK83" s="99"/>
      <c r="CL83" s="99"/>
      <c r="CM83" s="99"/>
      <c r="CN83" s="99"/>
      <c r="CO83" s="99"/>
      <c r="CP83" s="99"/>
      <c r="CQ83" s="99"/>
      <c r="CR83" s="99"/>
      <c r="CS83" s="99"/>
      <c r="CT83" s="99"/>
      <c r="CU83" s="99"/>
      <c r="CV83" s="99"/>
      <c r="CW83" s="99"/>
      <c r="CX83" s="99"/>
      <c r="CY83" s="99"/>
      <c r="CZ83" s="99"/>
      <c r="DA83" s="99"/>
      <c r="DB83" s="99"/>
      <c r="DC83" s="99"/>
      <c r="DD83" s="99"/>
      <c r="DE83" s="99"/>
      <c r="DF83" s="99"/>
      <c r="DG83" s="99"/>
      <c r="DH83" s="99"/>
      <c r="DI83" s="99"/>
      <c r="DJ83" s="99"/>
      <c r="DK83" s="99"/>
      <c r="DL83" s="99"/>
      <c r="DM83" s="99"/>
      <c r="DN83" s="99"/>
      <c r="DO83" s="99"/>
      <c r="DP83" s="99"/>
      <c r="DQ83" s="99"/>
      <c r="DR83" s="99"/>
      <c r="DS83" s="99"/>
      <c r="DT83" s="99"/>
      <c r="DU83" s="99"/>
      <c r="DV83" s="99"/>
      <c r="DW83" s="99"/>
      <c r="DX83" s="99"/>
      <c r="DY83" s="99"/>
      <c r="DZ83" s="99"/>
      <c r="EA83" s="99"/>
      <c r="EB83" s="99"/>
      <c r="EC83" s="99"/>
      <c r="ED83" s="99"/>
      <c r="EE83" s="99"/>
      <c r="EF83" s="99"/>
      <c r="EG83" s="99"/>
      <c r="EH83" s="99"/>
      <c r="EI83" s="99"/>
      <c r="EJ83" s="99"/>
      <c r="EK83" s="99"/>
      <c r="EL83" s="99"/>
      <c r="EM83" s="99"/>
      <c r="EN83" s="99"/>
      <c r="EO83" s="99"/>
      <c r="EP83" s="99"/>
      <c r="EQ83" s="99"/>
      <c r="ER83" s="99"/>
      <c r="ES83" s="99"/>
      <c r="ET83" s="99"/>
      <c r="EU83" s="99"/>
      <c r="EV83" s="99"/>
      <c r="EW83" s="99"/>
      <c r="EX83" s="99"/>
      <c r="EY83" s="99"/>
      <c r="EZ83" s="99"/>
      <c r="FA83" s="99"/>
      <c r="FB83" s="99"/>
      <c r="FC83" s="99"/>
      <c r="FD83" s="99"/>
      <c r="FE83" s="99"/>
      <c r="FF83" s="99"/>
      <c r="FG83" s="99"/>
      <c r="FH83" s="99"/>
      <c r="FI83" s="99"/>
      <c r="FJ83" s="99"/>
      <c r="FK83" s="99"/>
      <c r="FL83" s="99"/>
      <c r="FM83" s="99"/>
      <c r="FN83" s="99"/>
      <c r="FO83" s="99"/>
      <c r="FP83" s="99"/>
      <c r="FQ83" s="99"/>
      <c r="FR83" s="99"/>
      <c r="FS83" s="99"/>
      <c r="FT83" s="99"/>
      <c r="FU83" s="99"/>
      <c r="FV83" s="99"/>
      <c r="FW83" s="99"/>
      <c r="FX83" s="99"/>
      <c r="FY83" s="99"/>
      <c r="FZ83" s="99"/>
      <c r="GA83" s="99"/>
      <c r="GB83" s="99"/>
      <c r="GC83" s="99"/>
      <c r="GD83" s="99"/>
      <c r="GE83" s="99"/>
      <c r="GF83" s="99"/>
      <c r="GG83" s="99"/>
      <c r="GH83" s="99"/>
      <c r="GI83" s="99"/>
      <c r="GJ83" s="99"/>
      <c r="GK83" s="99"/>
      <c r="GL83" s="99"/>
      <c r="GM83" s="99"/>
      <c r="GN83" s="99"/>
      <c r="GO83" s="99"/>
      <c r="GP83" s="99"/>
      <c r="GQ83" s="99"/>
      <c r="GR83" s="99"/>
      <c r="GS83" s="99"/>
      <c r="GT83" s="99"/>
      <c r="GU83" s="99"/>
      <c r="GV83" s="99"/>
      <c r="GW83" s="99"/>
      <c r="GX83" s="99"/>
      <c r="GY83" s="99"/>
      <c r="GZ83" s="99"/>
      <c r="HA83" s="99"/>
      <c r="HB83" s="99"/>
      <c r="HC83" s="99"/>
      <c r="HD83" s="99"/>
      <c r="HE83" s="99"/>
      <c r="HF83" s="99"/>
      <c r="HG83" s="99"/>
      <c r="HH83" s="99"/>
      <c r="HI83" s="99"/>
      <c r="HJ83" s="99"/>
      <c r="HK83" s="99"/>
      <c r="HL83" s="99"/>
      <c r="HM83" s="99"/>
      <c r="HN83" s="99"/>
      <c r="HO83" s="99"/>
      <c r="HP83" s="99"/>
      <c r="HQ83" s="99"/>
      <c r="HR83" s="99"/>
      <c r="HS83" s="99"/>
      <c r="HT83" s="99"/>
      <c r="HU83" s="99"/>
      <c r="HV83" s="99"/>
      <c r="HW83" s="99"/>
      <c r="HX83" s="99"/>
      <c r="HY83" s="99"/>
      <c r="HZ83" s="99"/>
      <c r="IA83" s="99"/>
      <c r="IB83" s="99"/>
      <c r="IC83" s="99"/>
      <c r="ID83" s="99"/>
      <c r="IE83" s="99"/>
      <c r="IF83" s="99"/>
      <c r="IG83" s="99"/>
      <c r="IH83" s="99"/>
      <c r="II83" s="99"/>
      <c r="IJ83" s="99"/>
      <c r="IK83" s="99"/>
      <c r="IL83" s="99"/>
      <c r="IM83" s="99"/>
      <c r="IN83" s="99"/>
      <c r="IO83" s="99"/>
      <c r="IP83" s="99"/>
      <c r="IQ83" s="99"/>
      <c r="IR83" s="99"/>
      <c r="IS83" s="99"/>
      <c r="IT83" s="99"/>
      <c r="IU83" s="99"/>
    </row>
    <row r="84" spans="1:255" s="100" customFormat="1" ht="12" customHeight="1">
      <c r="A84" s="94"/>
      <c r="B84" s="106" t="s">
        <v>129</v>
      </c>
      <c r="C84" s="107" t="s">
        <v>68</v>
      </c>
      <c r="D84" s="111">
        <v>20</v>
      </c>
      <c r="E84" s="107" t="s">
        <v>86</v>
      </c>
      <c r="F84" s="108">
        <v>75000</v>
      </c>
      <c r="G84" s="98">
        <f t="shared" si="6"/>
        <v>1500000</v>
      </c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</row>
    <row r="85" spans="1:255" s="100" customFormat="1" ht="12" customHeight="1">
      <c r="A85" s="94"/>
      <c r="B85" s="106" t="s">
        <v>61</v>
      </c>
      <c r="C85" s="107" t="s">
        <v>73</v>
      </c>
      <c r="D85" s="111">
        <v>4</v>
      </c>
      <c r="E85" s="107" t="s">
        <v>86</v>
      </c>
      <c r="F85" s="108">
        <v>80000</v>
      </c>
      <c r="G85" s="98">
        <f t="shared" si="6"/>
        <v>320000</v>
      </c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9"/>
      <c r="BN85" s="99"/>
      <c r="BO85" s="99"/>
      <c r="BP85" s="99"/>
      <c r="BQ85" s="99"/>
      <c r="BR85" s="99"/>
      <c r="BS85" s="99"/>
      <c r="BT85" s="99"/>
      <c r="BU85" s="99"/>
      <c r="BV85" s="99"/>
      <c r="BW85" s="99"/>
      <c r="BX85" s="99"/>
      <c r="BY85" s="99"/>
      <c r="BZ85" s="99"/>
      <c r="CA85" s="99"/>
      <c r="CB85" s="99"/>
      <c r="CC85" s="99"/>
      <c r="CD85" s="99"/>
      <c r="CE85" s="99"/>
      <c r="CF85" s="99"/>
      <c r="CG85" s="99"/>
      <c r="CH85" s="99"/>
      <c r="CI85" s="99"/>
      <c r="CJ85" s="99"/>
      <c r="CK85" s="99"/>
      <c r="CL85" s="99"/>
      <c r="CM85" s="99"/>
      <c r="CN85" s="99"/>
      <c r="CO85" s="99"/>
      <c r="CP85" s="99"/>
      <c r="CQ85" s="99"/>
      <c r="CR85" s="99"/>
      <c r="CS85" s="99"/>
      <c r="CT85" s="99"/>
      <c r="CU85" s="99"/>
      <c r="CV85" s="99"/>
      <c r="CW85" s="99"/>
      <c r="CX85" s="99"/>
      <c r="CY85" s="99"/>
      <c r="CZ85" s="99"/>
      <c r="DA85" s="99"/>
      <c r="DB85" s="99"/>
      <c r="DC85" s="99"/>
      <c r="DD85" s="99"/>
      <c r="DE85" s="99"/>
      <c r="DF85" s="99"/>
      <c r="DG85" s="99"/>
      <c r="DH85" s="99"/>
      <c r="DI85" s="99"/>
      <c r="DJ85" s="99"/>
      <c r="DK85" s="99"/>
      <c r="DL85" s="99"/>
      <c r="DM85" s="99"/>
      <c r="DN85" s="99"/>
      <c r="DO85" s="99"/>
      <c r="DP85" s="99"/>
      <c r="DQ85" s="99"/>
      <c r="DR85" s="99"/>
      <c r="DS85" s="99"/>
      <c r="DT85" s="99"/>
      <c r="DU85" s="99"/>
      <c r="DV85" s="99"/>
      <c r="DW85" s="99"/>
      <c r="DX85" s="99"/>
      <c r="DY85" s="99"/>
      <c r="DZ85" s="99"/>
      <c r="EA85" s="99"/>
      <c r="EB85" s="99"/>
      <c r="EC85" s="99"/>
      <c r="ED85" s="99"/>
      <c r="EE85" s="99"/>
      <c r="EF85" s="99"/>
      <c r="EG85" s="99"/>
      <c r="EH85" s="99"/>
      <c r="EI85" s="99"/>
      <c r="EJ85" s="99"/>
      <c r="EK85" s="99"/>
      <c r="EL85" s="99"/>
      <c r="EM85" s="99"/>
      <c r="EN85" s="99"/>
      <c r="EO85" s="99"/>
      <c r="EP85" s="99"/>
      <c r="EQ85" s="99"/>
      <c r="ER85" s="99"/>
      <c r="ES85" s="99"/>
      <c r="ET85" s="99"/>
      <c r="EU85" s="99"/>
      <c r="EV85" s="99"/>
      <c r="EW85" s="99"/>
      <c r="EX85" s="99"/>
      <c r="EY85" s="99"/>
      <c r="EZ85" s="99"/>
      <c r="FA85" s="99"/>
      <c r="FB85" s="99"/>
      <c r="FC85" s="99"/>
      <c r="FD85" s="99"/>
      <c r="FE85" s="99"/>
      <c r="FF85" s="99"/>
      <c r="FG85" s="99"/>
      <c r="FH85" s="99"/>
      <c r="FI85" s="99"/>
      <c r="FJ85" s="99"/>
      <c r="FK85" s="99"/>
      <c r="FL85" s="99"/>
      <c r="FM85" s="99"/>
      <c r="FN85" s="99"/>
      <c r="FO85" s="99"/>
      <c r="FP85" s="99"/>
      <c r="FQ85" s="99"/>
      <c r="FR85" s="99"/>
      <c r="FS85" s="99"/>
      <c r="FT85" s="99"/>
      <c r="FU85" s="99"/>
      <c r="FV85" s="99"/>
      <c r="FW85" s="99"/>
      <c r="FX85" s="99"/>
      <c r="FY85" s="99"/>
      <c r="FZ85" s="99"/>
      <c r="GA85" s="99"/>
      <c r="GB85" s="99"/>
      <c r="GC85" s="99"/>
      <c r="GD85" s="99"/>
      <c r="GE85" s="99"/>
      <c r="GF85" s="99"/>
      <c r="GG85" s="99"/>
      <c r="GH85" s="99"/>
      <c r="GI85" s="99"/>
      <c r="GJ85" s="99"/>
      <c r="GK85" s="99"/>
      <c r="GL85" s="99"/>
      <c r="GM85" s="99"/>
      <c r="GN85" s="99"/>
      <c r="GO85" s="99"/>
      <c r="GP85" s="99"/>
      <c r="GQ85" s="99"/>
      <c r="GR85" s="99"/>
      <c r="GS85" s="99"/>
      <c r="GT85" s="99"/>
      <c r="GU85" s="99"/>
      <c r="GV85" s="99"/>
      <c r="GW85" s="99"/>
      <c r="GX85" s="99"/>
      <c r="GY85" s="99"/>
      <c r="GZ85" s="99"/>
      <c r="HA85" s="99"/>
      <c r="HB85" s="99"/>
      <c r="HC85" s="99"/>
      <c r="HD85" s="99"/>
      <c r="HE85" s="99"/>
      <c r="HF85" s="99"/>
      <c r="HG85" s="99"/>
      <c r="HH85" s="99"/>
      <c r="HI85" s="99"/>
      <c r="HJ85" s="99"/>
      <c r="HK85" s="99"/>
      <c r="HL85" s="99"/>
      <c r="HM85" s="99"/>
      <c r="HN85" s="99"/>
      <c r="HO85" s="99"/>
      <c r="HP85" s="99"/>
      <c r="HQ85" s="99"/>
      <c r="HR85" s="99"/>
      <c r="HS85" s="99"/>
      <c r="HT85" s="99"/>
      <c r="HU85" s="99"/>
      <c r="HV85" s="99"/>
      <c r="HW85" s="99"/>
      <c r="HX85" s="99"/>
      <c r="HY85" s="99"/>
      <c r="HZ85" s="99"/>
      <c r="IA85" s="99"/>
      <c r="IB85" s="99"/>
      <c r="IC85" s="99"/>
      <c r="ID85" s="99"/>
      <c r="IE85" s="99"/>
      <c r="IF85" s="99"/>
      <c r="IG85" s="99"/>
      <c r="IH85" s="99"/>
      <c r="II85" s="99"/>
      <c r="IJ85" s="99"/>
      <c r="IK85" s="99"/>
      <c r="IL85" s="99"/>
      <c r="IM85" s="99"/>
      <c r="IN85" s="99"/>
      <c r="IO85" s="99"/>
      <c r="IP85" s="99"/>
      <c r="IQ85" s="99"/>
      <c r="IR85" s="99"/>
      <c r="IS85" s="99"/>
      <c r="IT85" s="99"/>
      <c r="IU85" s="99"/>
    </row>
    <row r="86" spans="1:255" ht="11.25" customHeight="1">
      <c r="B86" s="16" t="s">
        <v>27</v>
      </c>
      <c r="C86" s="17"/>
      <c r="D86" s="17"/>
      <c r="E86" s="17"/>
      <c r="F86" s="18"/>
      <c r="G86" s="19">
        <f>SUM(G81:G85)</f>
        <v>5622880</v>
      </c>
    </row>
    <row r="87" spans="1:255" ht="11.25" customHeight="1">
      <c r="B87" s="35"/>
      <c r="C87" s="35"/>
      <c r="D87" s="35"/>
      <c r="E87" s="35"/>
      <c r="F87" s="36"/>
      <c r="G87" s="36"/>
    </row>
    <row r="88" spans="1:255" ht="11.25" customHeight="1">
      <c r="B88" s="37" t="s">
        <v>28</v>
      </c>
      <c r="C88" s="38"/>
      <c r="D88" s="38"/>
      <c r="E88" s="38"/>
      <c r="F88" s="38"/>
      <c r="G88" s="39">
        <f>G35+G41+G52+G77+G86</f>
        <v>12364290</v>
      </c>
    </row>
    <row r="89" spans="1:255" ht="11.25" customHeight="1">
      <c r="B89" s="40" t="s">
        <v>29</v>
      </c>
      <c r="C89" s="22"/>
      <c r="D89" s="22"/>
      <c r="E89" s="22"/>
      <c r="F89" s="22"/>
      <c r="G89" s="41">
        <f>G88*0.05</f>
        <v>618214.5</v>
      </c>
    </row>
    <row r="90" spans="1:255" ht="11.25" customHeight="1">
      <c r="B90" s="42" t="s">
        <v>30</v>
      </c>
      <c r="C90" s="21"/>
      <c r="D90" s="21"/>
      <c r="E90" s="21"/>
      <c r="F90" s="21"/>
      <c r="G90" s="43">
        <f>G89+G88</f>
        <v>12982504.5</v>
      </c>
    </row>
    <row r="91" spans="1:255" ht="11.25" customHeight="1">
      <c r="B91" s="40" t="s">
        <v>31</v>
      </c>
      <c r="C91" s="22"/>
      <c r="D91" s="22"/>
      <c r="E91" s="22"/>
      <c r="F91" s="22"/>
      <c r="G91" s="41">
        <f>G12</f>
        <v>21674800</v>
      </c>
    </row>
    <row r="92" spans="1:255" ht="11.25" customHeight="1">
      <c r="B92" s="44" t="s">
        <v>32</v>
      </c>
      <c r="C92" s="45"/>
      <c r="D92" s="45"/>
      <c r="E92" s="45"/>
      <c r="F92" s="45"/>
      <c r="G92" s="46">
        <f>G91-G90</f>
        <v>8692295.5</v>
      </c>
    </row>
    <row r="93" spans="1:255" ht="11.25" customHeight="1">
      <c r="B93" s="33" t="s">
        <v>33</v>
      </c>
      <c r="C93" s="34"/>
      <c r="D93" s="34"/>
      <c r="E93" s="34"/>
      <c r="F93" s="34"/>
      <c r="G93" s="29"/>
    </row>
    <row r="94" spans="1:255" ht="11.25" customHeight="1" thickBot="1">
      <c r="B94" s="47"/>
      <c r="C94" s="34"/>
      <c r="D94" s="34"/>
      <c r="E94" s="34"/>
      <c r="F94" s="34"/>
      <c r="G94" s="29"/>
    </row>
    <row r="95" spans="1:255" s="90" customFormat="1" ht="12" customHeight="1">
      <c r="A95" s="87"/>
      <c r="B95" s="59" t="s">
        <v>34</v>
      </c>
      <c r="C95" s="88"/>
      <c r="D95" s="88"/>
      <c r="E95" s="88"/>
      <c r="F95" s="88"/>
      <c r="G95" s="89"/>
    </row>
    <row r="96" spans="1:255" s="90" customFormat="1" ht="12" customHeight="1">
      <c r="A96" s="87"/>
      <c r="B96" s="134" t="s">
        <v>131</v>
      </c>
      <c r="C96" s="109"/>
      <c r="D96" s="109"/>
      <c r="E96" s="109"/>
      <c r="F96" s="109"/>
      <c r="G96" s="110"/>
    </row>
    <row r="97" spans="1:255" s="90" customFormat="1" ht="12" customHeight="1">
      <c r="A97" s="87"/>
      <c r="B97" s="134" t="s">
        <v>132</v>
      </c>
      <c r="C97" s="109"/>
      <c r="D97" s="109"/>
      <c r="E97" s="109"/>
      <c r="F97" s="109"/>
      <c r="G97" s="110"/>
    </row>
    <row r="98" spans="1:255" s="90" customFormat="1" ht="12" customHeight="1">
      <c r="A98" s="87"/>
      <c r="B98" s="134" t="s">
        <v>133</v>
      </c>
      <c r="C98" s="109"/>
      <c r="D98" s="109"/>
      <c r="E98" s="109"/>
      <c r="F98" s="109"/>
      <c r="G98" s="110"/>
    </row>
    <row r="99" spans="1:255" s="90" customFormat="1" ht="12" customHeight="1">
      <c r="A99" s="87"/>
      <c r="B99" s="135" t="s">
        <v>134</v>
      </c>
      <c r="C99" s="109"/>
      <c r="D99" s="109"/>
      <c r="E99" s="109"/>
      <c r="F99" s="109"/>
      <c r="G99" s="110"/>
    </row>
    <row r="100" spans="1:255" s="90" customFormat="1" ht="12" customHeight="1">
      <c r="A100" s="87"/>
      <c r="B100" s="135" t="s">
        <v>135</v>
      </c>
      <c r="C100" s="109"/>
      <c r="D100" s="109"/>
      <c r="E100" s="109"/>
      <c r="F100" s="109"/>
      <c r="G100" s="110"/>
    </row>
    <row r="101" spans="1:255" s="90" customFormat="1" ht="12" customHeight="1">
      <c r="A101" s="87"/>
      <c r="B101" s="134" t="s">
        <v>136</v>
      </c>
      <c r="C101" s="109"/>
      <c r="D101" s="109"/>
      <c r="E101" s="109"/>
      <c r="F101" s="109"/>
      <c r="G101" s="110"/>
    </row>
    <row r="102" spans="1:255" s="90" customFormat="1" ht="12" customHeight="1">
      <c r="A102" s="87"/>
      <c r="B102" s="134" t="s">
        <v>137</v>
      </c>
      <c r="C102" s="117"/>
      <c r="D102" s="117"/>
      <c r="E102" s="117"/>
      <c r="F102" s="117"/>
      <c r="G102" s="118"/>
    </row>
    <row r="103" spans="1:255" s="90" customFormat="1" ht="12" customHeight="1">
      <c r="A103" s="87"/>
      <c r="B103" s="134" t="s">
        <v>138</v>
      </c>
      <c r="C103" s="109"/>
      <c r="D103" s="109"/>
      <c r="E103" s="109"/>
      <c r="F103" s="109"/>
      <c r="G103" s="110"/>
    </row>
    <row r="104" spans="1:255" s="90" customFormat="1" ht="12" customHeight="1" thickBot="1">
      <c r="A104" s="87"/>
      <c r="B104" s="136" t="s">
        <v>139</v>
      </c>
      <c r="C104" s="137"/>
      <c r="D104" s="137"/>
      <c r="E104" s="137"/>
      <c r="F104" s="137"/>
      <c r="G104" s="138"/>
    </row>
    <row r="105" spans="1:255" s="90" customFormat="1" ht="12" customHeight="1">
      <c r="B105" s="116"/>
      <c r="C105" s="117"/>
      <c r="D105" s="117"/>
      <c r="E105" s="117"/>
      <c r="F105" s="117"/>
      <c r="G105" s="92"/>
    </row>
    <row r="106" spans="1:255" s="93" customFormat="1" ht="9">
      <c r="A106" s="91"/>
      <c r="B106" s="57"/>
      <c r="C106" s="31"/>
      <c r="D106" s="31"/>
      <c r="E106" s="31"/>
      <c r="F106" s="31"/>
      <c r="G106" s="92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  <c r="HO106" s="91"/>
      <c r="HP106" s="91"/>
      <c r="HQ106" s="91"/>
      <c r="HR106" s="91"/>
      <c r="HS106" s="91"/>
      <c r="HT106" s="91"/>
      <c r="HU106" s="91"/>
      <c r="HV106" s="91"/>
      <c r="HW106" s="91"/>
      <c r="HX106" s="91"/>
      <c r="HY106" s="91"/>
      <c r="HZ106" s="91"/>
      <c r="IA106" s="91"/>
      <c r="IB106" s="91"/>
      <c r="IC106" s="91"/>
      <c r="ID106" s="91"/>
      <c r="IE106" s="91"/>
      <c r="IF106" s="91"/>
      <c r="IG106" s="91"/>
      <c r="IH106" s="91"/>
      <c r="II106" s="91"/>
      <c r="IJ106" s="91"/>
      <c r="IK106" s="91"/>
      <c r="IL106" s="91"/>
      <c r="IM106" s="91"/>
      <c r="IN106" s="91"/>
      <c r="IO106" s="91"/>
      <c r="IP106" s="91"/>
      <c r="IQ106" s="91"/>
      <c r="IR106" s="91"/>
      <c r="IS106" s="91"/>
      <c r="IT106" s="91"/>
      <c r="IU106" s="91"/>
    </row>
    <row r="107" spans="1:255" ht="11.25" customHeight="1" thickBot="1">
      <c r="B107" s="124" t="s">
        <v>35</v>
      </c>
      <c r="C107" s="125"/>
      <c r="D107" s="56"/>
      <c r="E107" s="23"/>
      <c r="F107" s="23"/>
      <c r="G107" s="29"/>
    </row>
    <row r="108" spans="1:255" ht="11.25" customHeight="1">
      <c r="B108" s="49" t="s">
        <v>26</v>
      </c>
      <c r="C108" s="24" t="s">
        <v>36</v>
      </c>
      <c r="D108" s="50" t="s">
        <v>37</v>
      </c>
      <c r="E108" s="23"/>
      <c r="F108" s="23"/>
      <c r="G108" s="29"/>
    </row>
    <row r="109" spans="1:255" ht="11.25" customHeight="1">
      <c r="B109" s="51" t="s">
        <v>38</v>
      </c>
      <c r="C109" s="25">
        <f>+G35</f>
        <v>1625000</v>
      </c>
      <c r="D109" s="52">
        <f>(C109/C115)</f>
        <v>0.12516845266643273</v>
      </c>
      <c r="E109" s="23"/>
      <c r="F109" s="23"/>
      <c r="G109" s="29"/>
    </row>
    <row r="110" spans="1:255" ht="11.25" customHeight="1">
      <c r="B110" s="51" t="s">
        <v>52</v>
      </c>
      <c r="C110" s="25">
        <f>+G41</f>
        <v>90000</v>
      </c>
      <c r="D110" s="52">
        <f>(C110/C115)</f>
        <v>6.9324066092178128E-3</v>
      </c>
      <c r="E110" s="23"/>
      <c r="F110" s="23"/>
      <c r="G110" s="29"/>
    </row>
    <row r="111" spans="1:255" ht="11.25" customHeight="1">
      <c r="B111" s="51" t="s">
        <v>39</v>
      </c>
      <c r="C111" s="25">
        <f>+G52</f>
        <v>383250</v>
      </c>
      <c r="D111" s="52">
        <f>(C111/C115)</f>
        <v>2.9520498144252522E-2</v>
      </c>
      <c r="E111" s="23"/>
      <c r="F111" s="23"/>
      <c r="G111" s="29"/>
    </row>
    <row r="112" spans="1:255" ht="11.25" customHeight="1">
      <c r="B112" s="51" t="s">
        <v>21</v>
      </c>
      <c r="C112" s="25">
        <f>+G77</f>
        <v>4643160</v>
      </c>
      <c r="D112" s="52">
        <f>(C112/C115)</f>
        <v>0.35764747857395313</v>
      </c>
      <c r="E112" s="23"/>
      <c r="F112" s="23"/>
      <c r="G112" s="29"/>
    </row>
    <row r="113" spans="2:7" ht="11.25" customHeight="1">
      <c r="B113" s="51" t="s">
        <v>40</v>
      </c>
      <c r="C113" s="26">
        <f>+G86</f>
        <v>5622880</v>
      </c>
      <c r="D113" s="52">
        <f>(C113/C115)</f>
        <v>0.43311211638709618</v>
      </c>
      <c r="E113" s="28"/>
      <c r="F113" s="28"/>
      <c r="G113" s="29"/>
    </row>
    <row r="114" spans="2:7" ht="11.25" customHeight="1">
      <c r="B114" s="51" t="s">
        <v>41</v>
      </c>
      <c r="C114" s="26">
        <f>+G89</f>
        <v>618214.5</v>
      </c>
      <c r="D114" s="52">
        <f>(C114/C115)</f>
        <v>4.7619047619047616E-2</v>
      </c>
      <c r="E114" s="28"/>
      <c r="F114" s="28"/>
      <c r="G114" s="29"/>
    </row>
    <row r="115" spans="2:7" ht="11.25" customHeight="1" thickBot="1">
      <c r="B115" s="53" t="s">
        <v>42</v>
      </c>
      <c r="C115" s="54">
        <f>SUM(C109:C114)</f>
        <v>12982504.5</v>
      </c>
      <c r="D115" s="55">
        <f>SUM(D109:D114)</f>
        <v>1</v>
      </c>
      <c r="E115" s="28"/>
      <c r="F115" s="28"/>
      <c r="G115" s="29"/>
    </row>
    <row r="116" spans="2:7" ht="11.25" customHeight="1">
      <c r="B116" s="47"/>
      <c r="C116" s="34"/>
      <c r="D116" s="34"/>
      <c r="E116" s="34"/>
      <c r="F116" s="34"/>
      <c r="G116" s="29"/>
    </row>
    <row r="117" spans="2:7" ht="11.25" customHeight="1">
      <c r="B117" s="48"/>
      <c r="C117" s="34"/>
      <c r="D117" s="34"/>
      <c r="E117" s="34"/>
      <c r="F117" s="34"/>
      <c r="G117" s="29"/>
    </row>
    <row r="118" spans="2:7" ht="11.25" customHeight="1" thickBot="1">
      <c r="B118" s="61"/>
      <c r="C118" s="62" t="s">
        <v>140</v>
      </c>
      <c r="D118" s="63"/>
      <c r="E118" s="64"/>
      <c r="F118" s="27"/>
      <c r="G118" s="29"/>
    </row>
    <row r="119" spans="2:7" ht="11.25" customHeight="1">
      <c r="B119" s="65" t="s">
        <v>47</v>
      </c>
      <c r="C119" s="101">
        <v>2400</v>
      </c>
      <c r="D119" s="101">
        <v>2800</v>
      </c>
      <c r="E119" s="102">
        <v>3200</v>
      </c>
      <c r="F119" s="60"/>
      <c r="G119" s="30"/>
    </row>
    <row r="120" spans="2:7" ht="11.25" customHeight="1" thickBot="1">
      <c r="B120" s="53" t="s">
        <v>141</v>
      </c>
      <c r="C120" s="69">
        <f>(G90/C119)</f>
        <v>5409.3768749999999</v>
      </c>
      <c r="D120" s="69">
        <f>(G90/D119)</f>
        <v>4636.6087500000003</v>
      </c>
      <c r="E120" s="70">
        <f>(G90/E119)</f>
        <v>4057.0326562499999</v>
      </c>
      <c r="F120" s="60"/>
      <c r="G120" s="30"/>
    </row>
    <row r="121" spans="2:7" ht="11.25" customHeight="1">
      <c r="B121" s="58" t="s">
        <v>43</v>
      </c>
      <c r="C121" s="31"/>
      <c r="D121" s="31"/>
      <c r="E121" s="31"/>
      <c r="F121" s="31"/>
      <c r="G121" s="31"/>
    </row>
  </sheetData>
  <mergeCells count="8">
    <mergeCell ref="B107:C10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ZAPALLO ITALIANO PRIMOR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2023-02-13T14:03:52Z</dcterms:modified>
</cp:coreProperties>
</file>