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ARANDANO PLENA PRODUCCION" sheetId="3" r:id="rId1"/>
  </sheets>
  <calcPr calcId="152511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<sst xmlns="http://schemas.openxmlformats.org/spreadsheetml/2006/main" count="207" uniqueCount="132">
  <si>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</si>
  <si>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</si>
  <si>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</si>
  <si>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</si>
  <si>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</si>
  <si>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</si>
  <si>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</si>
  <si>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</si>
  <si>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</si>
  <si>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</si>
  <si>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</si>
  <si>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</si>
  <si>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</si>
  <si>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</si>
  <si>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</si>
  <si>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</si>
  <si>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</si>
  <si>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</si>
  <si>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</si>
  <si>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</si>
  <si>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</si>
  <si>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</si>
  <si>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</si>
  <si>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</si>
  <si>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</si>
  <si>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</si>
  <si>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</si>
  <si>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</si>
  <si>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</si>
  <si>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</si>
  <si>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</si>
  <si>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</si>
  <si>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</si>
  <si>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</si>
  <si>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</si>
  <si>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</si>
  <si>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</si>
  <si>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</si>
  <si>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</si>
  <si>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</si>
  <si>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</si>
  <si>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</si>
  <si>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</si>
  <si>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</si>
  <si>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</si>
  <si>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</si>
  <si>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</si>
  <si>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</si>
  <si>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</si>
  <si>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</si>
  <si>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</si>
  <si>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</si>
  <si>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</si>
  <si>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</si>
  <si>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</si>
  <si>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</si>
  <si>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</si>
  <si>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</si>
  <si>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</si>
  <si>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</si>
  <si>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</si>
  <si>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</si>
  <si>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</si>
  <si>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</si>
  <si>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</si>
  <si>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</si>
  <si>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</si>
  <si>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</si>
  <si>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ARANDANO PLENA PRODUCCION</t>
  </si>
  <si>
    <t>Legacy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</si>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</sst>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3" fontId="7" fillId="9" borderId="40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6</xdr:col>
      <xdr:colOff>1190624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I20" sqref="I20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25.5" x14ac:dyDescent="0.25">
      <c r="A9" s="5"/>
      <c r="B9" s="110" t="s">
        <v>0</v>
      </c>
      <c r="C9" s="134" t="s">
        <v>68</v>
      </c>
      <c r="D9" s="111"/>
      <c r="E9" s="176" t="s">
        <v>66</v>
      </c>
      <c r="F9" s="177"/>
      <c r="G9" s="133">
        <v>20000</v>
      </c>
    </row>
    <row r="10" spans="1:7" x14ac:dyDescent="0.25">
      <c r="A10" s="5"/>
      <c r="B10" s="112" t="s">
        <v>1</v>
      </c>
      <c r="C10" s="113" t="s">
        <v>69</v>
      </c>
      <c r="D10" s="111"/>
      <c r="E10" s="178" t="s">
        <v>2</v>
      </c>
      <c r="F10" s="179"/>
      <c r="G10" s="114" t="s">
        <v>81</v>
      </c>
    </row>
    <row r="11" spans="1:7" x14ac:dyDescent="0.25">
      <c r="A11" s="5"/>
      <c r="B11" s="112" t="s">
        <v>3</v>
      </c>
      <c r="C11" s="115" t="s">
        <v>52</v>
      </c>
      <c r="D11" s="111"/>
      <c r="E11" s="178" t="s">
        <v>63</v>
      </c>
      <c r="F11" s="179"/>
      <c r="G11" s="118">
        <v>1500</v>
      </c>
    </row>
    <row r="12" spans="1:7" x14ac:dyDescent="0.25">
      <c r="A12" s="5"/>
      <c r="B12" s="112" t="s">
        <v>4</v>
      </c>
      <c r="C12" s="115" t="s">
        <v>53</v>
      </c>
      <c r="D12" s="111"/>
      <c r="E12" s="116" t="s">
        <v>5</v>
      </c>
      <c r="F12" s="117"/>
      <c r="G12" s="118">
        <f>G9*G11</f>
        <v>30000000</v>
      </c>
    </row>
    <row r="13" spans="1:7" x14ac:dyDescent="0.25">
      <c r="A13" s="5"/>
      <c r="B13" s="112" t="s">
        <v>6</v>
      </c>
      <c r="C13" s="115" t="s">
        <v>130</v>
      </c>
      <c r="D13" s="111"/>
      <c r="E13" s="178" t="s">
        <v>7</v>
      </c>
      <c r="F13" s="179"/>
      <c r="G13" s="119" t="s">
        <v>64</v>
      </c>
    </row>
    <row r="14" spans="1:7" x14ac:dyDescent="0.25">
      <c r="A14" s="5"/>
      <c r="B14" s="112" t="s">
        <v>8</v>
      </c>
      <c r="C14" s="120" t="s">
        <v>131</v>
      </c>
      <c r="D14" s="111"/>
      <c r="E14" s="178" t="s">
        <v>9</v>
      </c>
      <c r="F14" s="179"/>
      <c r="G14" s="114" t="s">
        <v>81</v>
      </c>
    </row>
    <row r="15" spans="1:7" ht="38.25" x14ac:dyDescent="0.25">
      <c r="A15" s="5"/>
      <c r="B15" s="112" t="s">
        <v>10</v>
      </c>
      <c r="C15" s="121">
        <v>44958</v>
      </c>
      <c r="D15" s="111"/>
      <c r="E15" s="180" t="s">
        <v>11</v>
      </c>
      <c r="F15" s="181"/>
      <c r="G15" s="122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9" t="s">
        <v>12</v>
      </c>
      <c r="C17" s="170"/>
      <c r="D17" s="170"/>
      <c r="E17" s="170"/>
      <c r="F17" s="170"/>
      <c r="G17" s="170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71</v>
      </c>
      <c r="C21" s="107" t="s">
        <v>56</v>
      </c>
      <c r="D21" s="127">
        <v>2</v>
      </c>
      <c r="E21" s="107" t="s">
        <v>72</v>
      </c>
      <c r="F21" s="107">
        <v>20000</v>
      </c>
      <c r="G21" s="132">
        <f>D21*F21</f>
        <v>40000</v>
      </c>
    </row>
    <row r="22" spans="1:7" x14ac:dyDescent="0.25">
      <c r="A22" s="5"/>
      <c r="B22" s="109" t="s">
        <v>73</v>
      </c>
      <c r="C22" s="107" t="s">
        <v>56</v>
      </c>
      <c r="D22" s="127">
        <v>50</v>
      </c>
      <c r="E22" s="107" t="s">
        <v>74</v>
      </c>
      <c r="F22" s="107">
        <v>20000</v>
      </c>
      <c r="G22" s="132">
        <f>D22*F22</f>
        <v>1000000</v>
      </c>
    </row>
    <row r="23" spans="1:7" x14ac:dyDescent="0.25">
      <c r="A23" s="5"/>
      <c r="B23" s="109" t="s">
        <v>129</v>
      </c>
      <c r="C23" s="107" t="s">
        <v>56</v>
      </c>
      <c r="D23" s="127">
        <v>5.5</v>
      </c>
      <c r="E23" s="107" t="s">
        <v>75</v>
      </c>
      <c r="F23" s="107">
        <v>20000</v>
      </c>
      <c r="G23" s="132">
        <f>D23*F23</f>
        <v>110000</v>
      </c>
    </row>
    <row r="24" spans="1:7" x14ac:dyDescent="0.25">
      <c r="A24" s="5"/>
      <c r="B24" s="103" t="s">
        <v>76</v>
      </c>
      <c r="C24" s="107" t="s">
        <v>56</v>
      </c>
      <c r="D24" s="127">
        <v>350</v>
      </c>
      <c r="E24" s="101" t="s">
        <v>77</v>
      </c>
      <c r="F24" s="107">
        <v>20000</v>
      </c>
      <c r="G24" s="132">
        <f>D24*F24</f>
        <v>7000000</v>
      </c>
    </row>
    <row r="25" spans="1:7" x14ac:dyDescent="0.25">
      <c r="A25" s="5"/>
      <c r="B25" s="128" t="s">
        <v>20</v>
      </c>
      <c r="C25" s="129"/>
      <c r="D25" s="130"/>
      <c r="E25" s="130"/>
      <c r="F25" s="130"/>
      <c r="G25" s="131">
        <f>SUM(G21:G24)</f>
        <v>8150000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38" t="s">
        <v>21</v>
      </c>
      <c r="C27" s="139"/>
      <c r="D27" s="140"/>
      <c r="E27" s="140"/>
      <c r="F27" s="141"/>
      <c r="G27" s="142"/>
    </row>
    <row r="28" spans="1:7" ht="27" x14ac:dyDescent="0.25">
      <c r="A28" s="5"/>
      <c r="B28" s="143" t="s">
        <v>14</v>
      </c>
      <c r="C28" s="144" t="s">
        <v>15</v>
      </c>
      <c r="D28" s="144" t="s">
        <v>16</v>
      </c>
      <c r="E28" s="144" t="s">
        <v>17</v>
      </c>
      <c r="F28" s="144" t="s">
        <v>18</v>
      </c>
      <c r="G28" s="143" t="s">
        <v>19</v>
      </c>
    </row>
    <row r="29" spans="1:7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45" t="s">
        <v>22</v>
      </c>
      <c r="C30" s="146"/>
      <c r="D30" s="146"/>
      <c r="E30" s="146"/>
      <c r="F30" s="147"/>
      <c r="G30" s="148"/>
    </row>
    <row r="31" spans="1:7" x14ac:dyDescent="0.25">
      <c r="A31" s="3"/>
      <c r="B31" s="79"/>
      <c r="C31" s="80"/>
      <c r="D31" s="80"/>
      <c r="E31" s="80"/>
      <c r="F31" s="82"/>
      <c r="G31" s="83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7" t="s">
        <v>18</v>
      </c>
      <c r="G33" s="72" t="s">
        <v>19</v>
      </c>
    </row>
    <row r="34" spans="1:7" x14ac:dyDescent="0.25">
      <c r="A34" s="5"/>
      <c r="B34" s="136" t="s">
        <v>70</v>
      </c>
      <c r="C34" s="135" t="s">
        <v>82</v>
      </c>
      <c r="D34" s="135">
        <v>1.7</v>
      </c>
      <c r="E34" s="135" t="s">
        <v>78</v>
      </c>
      <c r="F34" s="137">
        <v>100000</v>
      </c>
      <c r="G34" s="159">
        <f>F34*D34</f>
        <v>170000</v>
      </c>
    </row>
    <row r="35" spans="1:7" x14ac:dyDescent="0.25">
      <c r="A35" s="5"/>
      <c r="B35" s="136" t="s">
        <v>79</v>
      </c>
      <c r="C35" s="135" t="s">
        <v>82</v>
      </c>
      <c r="D35" s="135">
        <v>0.25</v>
      </c>
      <c r="E35" s="135" t="s">
        <v>80</v>
      </c>
      <c r="F35" s="137">
        <v>80000</v>
      </c>
      <c r="G35" s="159">
        <f>F35*D35</f>
        <v>20000</v>
      </c>
    </row>
    <row r="36" spans="1:7" x14ac:dyDescent="0.25">
      <c r="A36" s="5"/>
      <c r="B36" s="136" t="s">
        <v>76</v>
      </c>
      <c r="C36" s="135" t="s">
        <v>82</v>
      </c>
      <c r="D36" s="135">
        <v>1.7</v>
      </c>
      <c r="E36" s="135" t="s">
        <v>81</v>
      </c>
      <c r="F36" s="137">
        <v>100000</v>
      </c>
      <c r="G36" s="159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76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7" x14ac:dyDescent="0.25">
      <c r="A41" s="5"/>
      <c r="B41" s="165" t="s">
        <v>122</v>
      </c>
      <c r="C41" s="163"/>
      <c r="D41" s="163"/>
      <c r="E41" s="163"/>
      <c r="F41" s="163"/>
      <c r="G41" s="164"/>
    </row>
    <row r="42" spans="1:7" x14ac:dyDescent="0.25">
      <c r="A42" s="5"/>
      <c r="B42" s="100" t="s">
        <v>87</v>
      </c>
      <c r="C42" s="101" t="s">
        <v>57</v>
      </c>
      <c r="D42" s="102">
        <v>216</v>
      </c>
      <c r="E42" s="101" t="s">
        <v>93</v>
      </c>
      <c r="F42" s="102">
        <v>2920</v>
      </c>
      <c r="G42" s="159">
        <f>D42*F42</f>
        <v>630720</v>
      </c>
    </row>
    <row r="43" spans="1:7" x14ac:dyDescent="0.25">
      <c r="A43" s="5"/>
      <c r="B43" s="103" t="s">
        <v>88</v>
      </c>
      <c r="C43" s="101" t="s">
        <v>57</v>
      </c>
      <c r="D43" s="104">
        <v>84</v>
      </c>
      <c r="E43" s="101" t="s">
        <v>93</v>
      </c>
      <c r="F43" s="168">
        <v>2920</v>
      </c>
      <c r="G43" s="159">
        <f t="shared" ref="G43:G70" si="0">D43*F43</f>
        <v>245280</v>
      </c>
    </row>
    <row r="44" spans="1:7" x14ac:dyDescent="0.25">
      <c r="A44" s="5"/>
      <c r="B44" s="103" t="s">
        <v>89</v>
      </c>
      <c r="C44" s="101" t="s">
        <v>57</v>
      </c>
      <c r="D44" s="104">
        <v>542</v>
      </c>
      <c r="E44" s="101" t="s">
        <v>93</v>
      </c>
      <c r="F44" s="168">
        <v>1000</v>
      </c>
      <c r="G44" s="159">
        <f t="shared" si="0"/>
        <v>542000</v>
      </c>
    </row>
    <row r="45" spans="1:7" x14ac:dyDescent="0.25">
      <c r="A45" s="5"/>
      <c r="B45" s="103" t="s">
        <v>90</v>
      </c>
      <c r="C45" s="101" t="s">
        <v>57</v>
      </c>
      <c r="D45" s="106">
        <v>529</v>
      </c>
      <c r="E45" s="101" t="s">
        <v>93</v>
      </c>
      <c r="F45" s="107">
        <v>1680</v>
      </c>
      <c r="G45" s="159">
        <f t="shared" si="0"/>
        <v>888720</v>
      </c>
    </row>
    <row r="46" spans="1:7" x14ac:dyDescent="0.25">
      <c r="A46" s="5"/>
      <c r="B46" s="103" t="s">
        <v>91</v>
      </c>
      <c r="C46" s="101" t="s">
        <v>57</v>
      </c>
      <c r="D46" s="106">
        <v>277</v>
      </c>
      <c r="E46" s="101" t="s">
        <v>93</v>
      </c>
      <c r="F46" s="107">
        <v>2480</v>
      </c>
      <c r="G46" s="159">
        <f t="shared" si="0"/>
        <v>686960</v>
      </c>
    </row>
    <row r="47" spans="1:7" x14ac:dyDescent="0.25">
      <c r="A47" s="5"/>
      <c r="B47" s="103" t="s">
        <v>92</v>
      </c>
      <c r="C47" s="101" t="s">
        <v>57</v>
      </c>
      <c r="D47" s="106">
        <v>202</v>
      </c>
      <c r="E47" s="101" t="s">
        <v>93</v>
      </c>
      <c r="F47" s="107">
        <v>1440</v>
      </c>
      <c r="G47" s="159">
        <f t="shared" si="0"/>
        <v>290880</v>
      </c>
    </row>
    <row r="48" spans="1:7" x14ac:dyDescent="0.25">
      <c r="A48" s="5"/>
      <c r="B48" s="166" t="s">
        <v>123</v>
      </c>
      <c r="C48" s="101"/>
      <c r="D48" s="106"/>
      <c r="E48" s="101"/>
      <c r="F48" s="107"/>
      <c r="G48" s="159"/>
    </row>
    <row r="49" spans="1:9" x14ac:dyDescent="0.25">
      <c r="A49" s="5"/>
      <c r="B49" s="103" t="s">
        <v>94</v>
      </c>
      <c r="C49" s="105" t="s">
        <v>67</v>
      </c>
      <c r="D49" s="126">
        <v>0.5</v>
      </c>
      <c r="E49" s="101" t="s">
        <v>95</v>
      </c>
      <c r="F49" s="107">
        <v>92000</v>
      </c>
      <c r="G49" s="132">
        <f t="shared" si="0"/>
        <v>46000</v>
      </c>
      <c r="I49" s="162"/>
    </row>
    <row r="50" spans="1:9" x14ac:dyDescent="0.25">
      <c r="A50" s="5"/>
      <c r="B50" s="108" t="s">
        <v>126</v>
      </c>
      <c r="C50" s="107" t="s">
        <v>57</v>
      </c>
      <c r="D50" s="125">
        <v>0.24</v>
      </c>
      <c r="E50" s="101" t="s">
        <v>96</v>
      </c>
      <c r="F50" s="107">
        <v>54000</v>
      </c>
      <c r="G50" s="160">
        <f t="shared" si="0"/>
        <v>12960</v>
      </c>
    </row>
    <row r="51" spans="1:9" x14ac:dyDescent="0.25">
      <c r="A51" s="5"/>
      <c r="B51" s="108" t="s">
        <v>97</v>
      </c>
      <c r="C51" s="107" t="s">
        <v>67</v>
      </c>
      <c r="D51" s="125">
        <v>0.5</v>
      </c>
      <c r="E51" s="101" t="s">
        <v>96</v>
      </c>
      <c r="F51" s="107">
        <v>55153</v>
      </c>
      <c r="G51" s="160">
        <f t="shared" si="0"/>
        <v>27576.5</v>
      </c>
    </row>
    <row r="52" spans="1:9" x14ac:dyDescent="0.25">
      <c r="A52" s="5"/>
      <c r="B52" s="108" t="s">
        <v>98</v>
      </c>
      <c r="C52" s="107" t="s">
        <v>67</v>
      </c>
      <c r="D52" s="126">
        <v>1</v>
      </c>
      <c r="E52" s="101" t="s">
        <v>99</v>
      </c>
      <c r="F52" s="107">
        <v>145000</v>
      </c>
      <c r="G52" s="160">
        <f t="shared" si="0"/>
        <v>145000</v>
      </c>
    </row>
    <row r="53" spans="1:9" x14ac:dyDescent="0.25">
      <c r="A53" s="5"/>
      <c r="B53" s="108" t="s">
        <v>100</v>
      </c>
      <c r="C53" s="107" t="s">
        <v>57</v>
      </c>
      <c r="D53" s="126">
        <v>0.8</v>
      </c>
      <c r="E53" s="101" t="s">
        <v>99</v>
      </c>
      <c r="F53" s="107">
        <v>140000</v>
      </c>
      <c r="G53" s="160">
        <f t="shared" si="0"/>
        <v>112000</v>
      </c>
    </row>
    <row r="54" spans="1:9" x14ac:dyDescent="0.25">
      <c r="A54" s="5"/>
      <c r="B54" s="108" t="s">
        <v>101</v>
      </c>
      <c r="C54" s="107" t="s">
        <v>67</v>
      </c>
      <c r="D54" s="126">
        <v>0.8</v>
      </c>
      <c r="E54" s="101" t="s">
        <v>99</v>
      </c>
      <c r="F54" s="107">
        <v>185000</v>
      </c>
      <c r="G54" s="160">
        <f t="shared" si="0"/>
        <v>148000</v>
      </c>
    </row>
    <row r="55" spans="1:9" x14ac:dyDescent="0.25">
      <c r="A55" s="5"/>
      <c r="B55" s="108" t="s">
        <v>102</v>
      </c>
      <c r="C55" s="107" t="s">
        <v>57</v>
      </c>
      <c r="D55" s="126">
        <v>1.26</v>
      </c>
      <c r="E55" s="101" t="s">
        <v>103</v>
      </c>
      <c r="F55" s="107">
        <v>28000</v>
      </c>
      <c r="G55" s="160">
        <f t="shared" si="0"/>
        <v>35280</v>
      </c>
    </row>
    <row r="56" spans="1:9" x14ac:dyDescent="0.25">
      <c r="A56" s="5"/>
      <c r="B56" s="108" t="s">
        <v>116</v>
      </c>
      <c r="C56" s="107" t="s">
        <v>117</v>
      </c>
      <c r="D56" s="126">
        <v>1</v>
      </c>
      <c r="E56" s="101" t="s">
        <v>80</v>
      </c>
      <c r="F56" s="107">
        <v>14180</v>
      </c>
      <c r="G56" s="160">
        <f t="shared" si="0"/>
        <v>14180</v>
      </c>
    </row>
    <row r="57" spans="1:9" x14ac:dyDescent="0.25">
      <c r="A57" s="5"/>
      <c r="B57" s="167" t="s">
        <v>124</v>
      </c>
      <c r="C57" s="107"/>
      <c r="D57" s="126"/>
      <c r="E57" s="101"/>
      <c r="F57" s="107"/>
      <c r="G57" s="160"/>
    </row>
    <row r="58" spans="1:9" x14ac:dyDescent="0.25">
      <c r="A58" s="5"/>
      <c r="B58" s="108" t="s">
        <v>104</v>
      </c>
      <c r="C58" s="107" t="s">
        <v>67</v>
      </c>
      <c r="D58" s="126">
        <v>2</v>
      </c>
      <c r="E58" s="101" t="s">
        <v>105</v>
      </c>
      <c r="F58" s="107">
        <v>23000</v>
      </c>
      <c r="G58" s="160">
        <f t="shared" si="0"/>
        <v>46000</v>
      </c>
    </row>
    <row r="59" spans="1:9" x14ac:dyDescent="0.25">
      <c r="A59" s="5"/>
      <c r="B59" s="108" t="s">
        <v>106</v>
      </c>
      <c r="C59" s="107" t="s">
        <v>57</v>
      </c>
      <c r="D59" s="126">
        <v>2</v>
      </c>
      <c r="E59" s="101" t="s">
        <v>96</v>
      </c>
      <c r="F59" s="107">
        <v>54000</v>
      </c>
      <c r="G59" s="160">
        <f t="shared" si="0"/>
        <v>108000</v>
      </c>
    </row>
    <row r="60" spans="1:9" x14ac:dyDescent="0.25">
      <c r="A60" s="5"/>
      <c r="B60" s="108" t="s">
        <v>107</v>
      </c>
      <c r="C60" s="107" t="s">
        <v>67</v>
      </c>
      <c r="D60" s="149">
        <v>0.125</v>
      </c>
      <c r="E60" s="101" t="s">
        <v>99</v>
      </c>
      <c r="F60" s="107">
        <v>128520</v>
      </c>
      <c r="G60" s="160">
        <f t="shared" si="0"/>
        <v>16065</v>
      </c>
    </row>
    <row r="61" spans="1:9" x14ac:dyDescent="0.25">
      <c r="A61" s="5"/>
      <c r="B61" s="108" t="s">
        <v>108</v>
      </c>
      <c r="C61" s="107" t="s">
        <v>67</v>
      </c>
      <c r="D61" s="126">
        <v>1</v>
      </c>
      <c r="E61" s="101" t="s">
        <v>109</v>
      </c>
      <c r="F61" s="107">
        <v>45000</v>
      </c>
      <c r="G61" s="160">
        <f t="shared" si="0"/>
        <v>45000</v>
      </c>
    </row>
    <row r="62" spans="1:9" x14ac:dyDescent="0.25">
      <c r="A62" s="5"/>
      <c r="B62" s="167" t="s">
        <v>125</v>
      </c>
      <c r="C62" s="107"/>
      <c r="D62" s="126"/>
      <c r="E62" s="101"/>
      <c r="F62" s="107"/>
      <c r="G62" s="160"/>
    </row>
    <row r="63" spans="1:9" x14ac:dyDescent="0.25">
      <c r="A63" s="5"/>
      <c r="B63" s="108" t="s">
        <v>110</v>
      </c>
      <c r="C63" s="107" t="s">
        <v>57</v>
      </c>
      <c r="D63" s="126">
        <v>3</v>
      </c>
      <c r="E63" s="101" t="s">
        <v>111</v>
      </c>
      <c r="F63" s="107">
        <v>10895</v>
      </c>
      <c r="G63" s="160">
        <f t="shared" si="0"/>
        <v>32685</v>
      </c>
    </row>
    <row r="64" spans="1:9" x14ac:dyDescent="0.25">
      <c r="A64" s="5"/>
      <c r="B64" s="108" t="s">
        <v>120</v>
      </c>
      <c r="C64" s="107" t="s">
        <v>67</v>
      </c>
      <c r="D64" s="106">
        <v>2</v>
      </c>
      <c r="E64" s="101" t="s">
        <v>112</v>
      </c>
      <c r="F64" s="107">
        <v>20530</v>
      </c>
      <c r="G64" s="160">
        <f t="shared" si="0"/>
        <v>41060</v>
      </c>
    </row>
    <row r="65" spans="1:7" x14ac:dyDescent="0.25">
      <c r="A65" s="5"/>
      <c r="B65" s="108" t="s">
        <v>119</v>
      </c>
      <c r="C65" s="107" t="s">
        <v>67</v>
      </c>
      <c r="D65" s="106">
        <v>3</v>
      </c>
      <c r="E65" s="101" t="s">
        <v>112</v>
      </c>
      <c r="F65" s="107">
        <v>19000</v>
      </c>
      <c r="G65" s="160">
        <f t="shared" si="0"/>
        <v>57000</v>
      </c>
    </row>
    <row r="66" spans="1:7" x14ac:dyDescent="0.25">
      <c r="A66" s="5"/>
      <c r="B66" s="167" t="s">
        <v>121</v>
      </c>
      <c r="C66" s="107"/>
      <c r="D66" s="106"/>
      <c r="E66" s="101"/>
      <c r="F66" s="107"/>
      <c r="G66" s="160"/>
    </row>
    <row r="67" spans="1:7" x14ac:dyDescent="0.25">
      <c r="A67" s="5"/>
      <c r="B67" s="108" t="s">
        <v>113</v>
      </c>
      <c r="C67" s="107" t="s">
        <v>67</v>
      </c>
      <c r="D67" s="106">
        <v>3</v>
      </c>
      <c r="E67" s="101" t="s">
        <v>96</v>
      </c>
      <c r="F67" s="107">
        <v>5285</v>
      </c>
      <c r="G67" s="160">
        <f t="shared" si="0"/>
        <v>15855</v>
      </c>
    </row>
    <row r="68" spans="1:7" x14ac:dyDescent="0.25">
      <c r="A68" s="5"/>
      <c r="B68" s="108" t="s">
        <v>114</v>
      </c>
      <c r="C68" s="107" t="s">
        <v>67</v>
      </c>
      <c r="D68" s="106">
        <v>3</v>
      </c>
      <c r="E68" s="101" t="s">
        <v>99</v>
      </c>
      <c r="F68" s="107">
        <v>4475</v>
      </c>
      <c r="G68" s="160">
        <f t="shared" si="0"/>
        <v>13425</v>
      </c>
    </row>
    <row r="69" spans="1:7" x14ac:dyDescent="0.25">
      <c r="A69" s="5"/>
      <c r="B69" s="108" t="s">
        <v>115</v>
      </c>
      <c r="C69" s="107" t="s">
        <v>67</v>
      </c>
      <c r="D69" s="106">
        <v>3</v>
      </c>
      <c r="E69" s="101" t="s">
        <v>96</v>
      </c>
      <c r="F69" s="107">
        <v>16910</v>
      </c>
      <c r="G69" s="160">
        <f t="shared" si="0"/>
        <v>50730</v>
      </c>
    </row>
    <row r="70" spans="1:7" x14ac:dyDescent="0.25">
      <c r="A70" s="5"/>
      <c r="B70" s="108" t="s">
        <v>118</v>
      </c>
      <c r="C70" s="107" t="s">
        <v>57</v>
      </c>
      <c r="D70" s="106">
        <v>7</v>
      </c>
      <c r="E70" s="101" t="s">
        <v>93</v>
      </c>
      <c r="F70" s="107">
        <v>7808</v>
      </c>
      <c r="G70" s="160">
        <f t="shared" si="0"/>
        <v>54656</v>
      </c>
    </row>
    <row r="71" spans="1:7" x14ac:dyDescent="0.25">
      <c r="A71" s="5"/>
      <c r="B71" s="123" t="s">
        <v>29</v>
      </c>
      <c r="C71" s="124"/>
      <c r="D71" s="124"/>
      <c r="E71" s="124"/>
      <c r="F71" s="124"/>
      <c r="G71" s="161">
        <f>SUM(G42:G70)</f>
        <v>4306032.5</v>
      </c>
    </row>
    <row r="72" spans="1:7" x14ac:dyDescent="0.25">
      <c r="A72" s="5"/>
      <c r="B72" s="79"/>
      <c r="C72" s="80"/>
      <c r="D72" s="80"/>
      <c r="E72" s="81"/>
      <c r="F72" s="82"/>
      <c r="G72" s="83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7" t="s">
        <v>27</v>
      </c>
      <c r="D74" s="77" t="s">
        <v>28</v>
      </c>
      <c r="E74" s="72"/>
      <c r="F74" s="77" t="s">
        <v>18</v>
      </c>
      <c r="G74" s="72" t="s">
        <v>19</v>
      </c>
    </row>
    <row r="75" spans="1:7" x14ac:dyDescent="0.25">
      <c r="A75" s="5"/>
      <c r="B75" s="100" t="s">
        <v>83</v>
      </c>
      <c r="C75" s="150" t="s">
        <v>86</v>
      </c>
      <c r="D75" s="150">
        <v>1</v>
      </c>
      <c r="E75" s="151" t="s">
        <v>81</v>
      </c>
      <c r="F75" s="152">
        <v>33000</v>
      </c>
      <c r="G75" s="158">
        <f>D75*F75</f>
        <v>33000</v>
      </c>
    </row>
    <row r="76" spans="1:7" x14ac:dyDescent="0.25">
      <c r="A76" s="5"/>
      <c r="B76" s="100" t="s">
        <v>84</v>
      </c>
      <c r="C76" s="150" t="s">
        <v>86</v>
      </c>
      <c r="D76" s="150">
        <v>1</v>
      </c>
      <c r="E76" s="151" t="s">
        <v>81</v>
      </c>
      <c r="F76" s="152">
        <v>50000</v>
      </c>
      <c r="G76" s="158">
        <f>D76*F76</f>
        <v>50000</v>
      </c>
    </row>
    <row r="77" spans="1:7" x14ac:dyDescent="0.25">
      <c r="A77" s="5"/>
      <c r="B77" s="100" t="s">
        <v>127</v>
      </c>
      <c r="C77" s="150" t="s">
        <v>86</v>
      </c>
      <c r="D77" s="150">
        <v>1</v>
      </c>
      <c r="E77" s="151" t="s">
        <v>81</v>
      </c>
      <c r="F77" s="152">
        <v>160000</v>
      </c>
      <c r="G77" s="158">
        <f t="shared" ref="G77:G78" si="1">D77*F77</f>
        <v>160000</v>
      </c>
    </row>
    <row r="78" spans="1:7" x14ac:dyDescent="0.25">
      <c r="A78" s="5"/>
      <c r="B78" s="100" t="s">
        <v>128</v>
      </c>
      <c r="C78" s="150" t="s">
        <v>86</v>
      </c>
      <c r="D78" s="150">
        <v>1</v>
      </c>
      <c r="E78" s="151" t="s">
        <v>72</v>
      </c>
      <c r="F78" s="152">
        <v>400000</v>
      </c>
      <c r="G78" s="158">
        <f t="shared" si="1"/>
        <v>400000</v>
      </c>
    </row>
    <row r="79" spans="1:7" x14ac:dyDescent="0.25">
      <c r="A79" s="5"/>
      <c r="B79" s="100" t="s">
        <v>85</v>
      </c>
      <c r="C79" s="150" t="s">
        <v>57</v>
      </c>
      <c r="D79" s="152">
        <v>20000</v>
      </c>
      <c r="E79" s="151" t="s">
        <v>81</v>
      </c>
      <c r="F79" s="152">
        <v>350</v>
      </c>
      <c r="G79" s="158">
        <f>D79*F79</f>
        <v>7000000</v>
      </c>
    </row>
    <row r="80" spans="1:7" x14ac:dyDescent="0.25">
      <c r="A80" s="5"/>
      <c r="B80" s="153" t="s">
        <v>32</v>
      </c>
      <c r="C80" s="154"/>
      <c r="D80" s="154"/>
      <c r="E80" s="155"/>
      <c r="F80" s="156"/>
      <c r="G80" s="157">
        <f>SUM(G75:G79)</f>
        <v>7643000</v>
      </c>
    </row>
    <row r="81" spans="1:7" x14ac:dyDescent="0.25">
      <c r="A81" s="3"/>
      <c r="B81" s="84"/>
      <c r="C81" s="84"/>
      <c r="D81" s="84"/>
      <c r="E81" s="84"/>
      <c r="F81" s="85"/>
      <c r="G81" s="86"/>
    </row>
    <row r="82" spans="1:7" x14ac:dyDescent="0.25">
      <c r="A82" s="1"/>
      <c r="B82" s="87" t="s">
        <v>33</v>
      </c>
      <c r="C82" s="88"/>
      <c r="D82" s="88"/>
      <c r="E82" s="88"/>
      <c r="F82" s="88"/>
      <c r="G82" s="89">
        <f>G25+G30+G37+G71+G80</f>
        <v>20459032.5</v>
      </c>
    </row>
    <row r="83" spans="1:7" x14ac:dyDescent="0.25">
      <c r="A83" s="5"/>
      <c r="B83" s="90" t="s">
        <v>34</v>
      </c>
      <c r="C83" s="91"/>
      <c r="D83" s="91"/>
      <c r="E83" s="91"/>
      <c r="F83" s="91"/>
      <c r="G83" s="92">
        <f>G82*0.05</f>
        <v>1022951.625</v>
      </c>
    </row>
    <row r="84" spans="1:7" x14ac:dyDescent="0.25">
      <c r="A84" s="5"/>
      <c r="B84" s="93" t="s">
        <v>35</v>
      </c>
      <c r="C84" s="94"/>
      <c r="D84" s="94"/>
      <c r="E84" s="94"/>
      <c r="F84" s="94"/>
      <c r="G84" s="95">
        <f>G83+G82</f>
        <v>21481984.125</v>
      </c>
    </row>
    <row r="85" spans="1:7" x14ac:dyDescent="0.25">
      <c r="A85" s="5"/>
      <c r="B85" s="90" t="s">
        <v>36</v>
      </c>
      <c r="C85" s="91"/>
      <c r="D85" s="91"/>
      <c r="E85" s="91"/>
      <c r="F85" s="91"/>
      <c r="G85" s="92">
        <f>G12</f>
        <v>30000000</v>
      </c>
    </row>
    <row r="86" spans="1:7" x14ac:dyDescent="0.25">
      <c r="A86" s="5"/>
      <c r="B86" s="96" t="s">
        <v>37</v>
      </c>
      <c r="C86" s="97"/>
      <c r="D86" s="97"/>
      <c r="E86" s="97"/>
      <c r="F86" s="97"/>
      <c r="G86" s="98">
        <f>G85-G84</f>
        <v>8518015.875</v>
      </c>
    </row>
    <row r="87" spans="1:7" x14ac:dyDescent="0.25">
      <c r="A87" s="5"/>
      <c r="B87" s="18" t="s">
        <v>54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55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71" t="s">
        <v>44</v>
      </c>
      <c r="C97" s="172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58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8150000</v>
      </c>
      <c r="D99" s="38">
        <f>(C99/C105)</f>
        <v>0.37938767446137844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1.6758228565165182E-2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0.20044854678897125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7643000</v>
      </c>
      <c r="D103" s="38">
        <f>(C103/C105)</f>
        <v>0.35578650256543748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1022951.625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59</v>
      </c>
      <c r="C105" s="42">
        <f>SUM(C99:C104)</f>
        <v>21481984.125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73" t="s">
        <v>60</v>
      </c>
      <c r="C108" s="174"/>
      <c r="D108" s="174"/>
      <c r="E108" s="175"/>
      <c r="F108" s="40"/>
      <c r="G108" s="20"/>
    </row>
    <row r="109" spans="1:7" x14ac:dyDescent="0.25">
      <c r="A109" s="5"/>
      <c r="B109" s="44" t="s">
        <v>61</v>
      </c>
      <c r="C109" s="45">
        <v>19500</v>
      </c>
      <c r="D109" s="45">
        <v>20000</v>
      </c>
      <c r="E109" s="45">
        <v>20500</v>
      </c>
      <c r="F109" s="46"/>
      <c r="G109" s="47"/>
    </row>
    <row r="110" spans="1:7" ht="15.75" thickBot="1" x14ac:dyDescent="0.3">
      <c r="A110" s="5"/>
      <c r="B110" s="41" t="s">
        <v>62</v>
      </c>
      <c r="C110" s="42">
        <f>(G84/C109)</f>
        <v>1101.6402115384615</v>
      </c>
      <c r="D110" s="42">
        <f>(G84/D109)</f>
        <v>1074.09920625</v>
      </c>
      <c r="E110" s="48">
        <f>(G84/E109)</f>
        <v>1047.9016646341463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2023-04-27T18:29:34Z</dcterms:modified>
</cp:coreProperties>
</file>