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\"/>
    </mc:Choice>
  </mc:AlternateContent>
  <bookViews>
    <workbookView xWindow="0" yWindow="0" windowWidth="20490" windowHeight="7155"/>
  </bookViews>
  <sheets>
    <sheet name="ALFALF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23" i="1"/>
  <c r="G49" i="1" l="1"/>
  <c r="G50" i="1"/>
  <c r="G51" i="1"/>
  <c r="G56" i="1" l="1"/>
  <c r="G54" i="1"/>
  <c r="G53" i="1"/>
  <c r="G48" i="1"/>
  <c r="G46" i="1"/>
  <c r="G40" i="1"/>
  <c r="G39" i="1"/>
  <c r="G37" i="1"/>
  <c r="G36" i="1"/>
  <c r="G35" i="1"/>
  <c r="G34" i="1"/>
  <c r="G33" i="1"/>
  <c r="G22" i="1"/>
  <c r="G21" i="1"/>
  <c r="G12" i="1"/>
  <c r="G67" i="1" s="1"/>
  <c r="G24" i="1" l="1"/>
  <c r="C81" i="1" s="1"/>
  <c r="G57" i="1"/>
  <c r="C84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<sst xmlns="http://schemas.openxmlformats.org/spreadsheetml/2006/main" count="154" uniqueCount="102">
  <si>
    <t>RUBRO O CULTIVO</t>
  </si>
  <si>
    <t>ALFALFA</t>
  </si>
  <si>
    <t>RENDIMIENTO (Fardos/Há.) CORTE</t>
  </si>
  <si>
    <t>VARIEDAD</t>
  </si>
  <si>
    <t>WL 330 HQ</t>
  </si>
  <si>
    <t>FECHA ESTIMADA  PRECIO VENTA</t>
  </si>
  <si>
    <t>ENERO 2021</t>
  </si>
  <si>
    <t>NIVEL TECNOLÓGICO</t>
  </si>
  <si>
    <t>Medio</t>
  </si>
  <si>
    <t>PRECIO ESPERADO ($/fardo)</t>
  </si>
  <si>
    <t>REGIÓN</t>
  </si>
  <si>
    <t>ARUCANIA</t>
  </si>
  <si>
    <t>INGRESO ESPERADO, con IVA ($)</t>
  </si>
  <si>
    <t>AGENCIA DE ÁREA</t>
  </si>
  <si>
    <t>VILCUN</t>
  </si>
  <si>
    <t>DESTINO PRODUCCION</t>
  </si>
  <si>
    <t>FORRAJE</t>
  </si>
  <si>
    <t>COMUNA/LOCALIDAD</t>
  </si>
  <si>
    <t>FECHA DE COSECHA</t>
  </si>
  <si>
    <t>DICIEMBRE 2021</t>
  </si>
  <si>
    <t>FECHA PRECIO INSUMOS</t>
  </si>
  <si>
    <t>CONTINGENCIA</t>
  </si>
  <si>
    <t xml:space="preserve">Heladas 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</si>
  <si>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</si>
  <si>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</si>
  <si>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</si>
  <si>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</si>
  <si>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</si>
  <si>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</si>
  <si>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</si>
  <si>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</si>
  <si>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Agroquímicos</t>
  </si>
  <si>
    <t>JH</t>
  </si>
  <si>
    <t>Oct- Nov</t>
  </si>
  <si>
    <t>Riego</t>
  </si>
  <si>
    <t>Nov - Feb</t>
  </si>
  <si>
    <t>Cosecha</t>
  </si>
  <si>
    <t>Oct - Abr</t>
  </si>
  <si>
    <t>Subtotal Jornadas Hombre</t>
  </si>
  <si>
    <t>JORNADAS ANIMAL</t>
  </si>
  <si>
    <t>Subtotal Jornadas Animal</t>
  </si>
  <si>
    <t>MAQUINARIA</t>
  </si>
  <si>
    <t>Encalado</t>
  </si>
  <si>
    <t>JM</t>
  </si>
  <si>
    <t>Marzo- Septiembre</t>
  </si>
  <si>
    <t>Aradura</t>
  </si>
  <si>
    <t>Rastraje</t>
  </si>
  <si>
    <t>Vibrocultivador</t>
  </si>
  <si>
    <t>Rodon</t>
  </si>
  <si>
    <t>Octubre-Abril</t>
  </si>
  <si>
    <t>Siembra y Fertilización</t>
  </si>
  <si>
    <t>Aplicación Urea/Potasio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</si>
  <si>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</si>
  <si>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</si>
  <si>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</si>
  <si>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</si>
  <si>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</si>
  <si>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</si>
  <si>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</si>
  <si>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</si>
  <si>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</si>
  <si>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Sulfomag</t>
  </si>
  <si>
    <t>Superfosfato Triple</t>
  </si>
  <si>
    <t>Muriato de Potasio</t>
  </si>
  <si>
    <t>Soprocal</t>
  </si>
  <si>
    <t>HERBICIDAS</t>
  </si>
  <si>
    <t>Herbicida 1</t>
  </si>
  <si>
    <t>Lt.</t>
  </si>
  <si>
    <t>Sept- Octubre</t>
  </si>
  <si>
    <t>Herbicida 2</t>
  </si>
  <si>
    <t>INSECTICIDAS</t>
  </si>
  <si>
    <t>Zero 5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</si>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</sst>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  <font>
      <b/>
      <sz val="10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 applyNumberFormat="0" applyFill="0" applyBorder="0" applyProtection="0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7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0" fontId="10" fillId="8" borderId="23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0" fontId="13" fillId="7" borderId="55" xfId="0" applyNumberFormat="1" applyFont="1" applyFill="1" applyBorder="1" applyAlignment="1">
      <alignment vertical="center"/>
    </xf>
    <xf numFmtId="167" fontId="13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19" fillId="0" borderId="56" xfId="0" applyNumberFormat="1" applyFont="1" applyBorder="1" applyAlignment="1">
      <alignment horizontal="left"/>
    </xf>
    <xf numFmtId="166" fontId="0" fillId="0" borderId="0" xfId="0" applyNumberFormat="1" applyFont="1" applyAlignment="1"/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0" fontId="5" fillId="0" borderId="5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left"/>
    </xf>
    <xf numFmtId="0" fontId="4" fillId="2" borderId="19" xfId="0" applyNumberFormat="1" applyFont="1" applyFill="1" applyBorder="1" applyAlignment="1">
      <alignment horizontal="left"/>
    </xf>
    <xf numFmtId="3" fontId="4" fillId="2" borderId="19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165" fontId="4" fillId="2" borderId="6" xfId="0" applyNumberFormat="1" applyFont="1" applyFill="1" applyBorder="1" applyAlignment="1">
      <alignment horizontal="left"/>
    </xf>
    <xf numFmtId="49" fontId="9" fillId="3" borderId="20" xfId="0" applyNumberFormat="1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3" fontId="9" fillId="3" borderId="20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6" fontId="1" fillId="5" borderId="29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6" fontId="1" fillId="3" borderId="31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6" fontId="1" fillId="5" borderId="31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0" fontId="10" fillId="5" borderId="33" xfId="0" applyFont="1" applyFill="1" applyBorder="1" applyAlignment="1">
      <alignment horizontal="left" vertical="center"/>
    </xf>
    <xf numFmtId="166" fontId="20" fillId="5" borderId="3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381000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7" workbookViewId="0">
      <selection activeCell="I39" sqref="I39"/>
    </sheetView>
  </sheetViews>
  <sheetFormatPr baseColWidth="10" defaultColWidth="10.85546875" defaultRowHeight="11.25" customHeight="1" x14ac:dyDescent="0.25"/>
  <cols>
    <col min="1" max="1" width="4.42578125" style="1" customWidth="1"/>
    <col min="2" max="3" width="21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8" t="s">
        <v>0</v>
      </c>
      <c r="C9" s="59" t="s">
        <v>1</v>
      </c>
      <c r="D9" s="60"/>
      <c r="E9" s="61" t="s">
        <v>2</v>
      </c>
      <c r="F9" s="62"/>
      <c r="G9" s="63">
        <v>600</v>
      </c>
    </row>
    <row r="10" spans="1:7" ht="15" x14ac:dyDescent="0.25">
      <c r="A10" s="5"/>
      <c r="B10" s="64" t="s">
        <v>3</v>
      </c>
      <c r="C10" s="65" t="s">
        <v>4</v>
      </c>
      <c r="D10" s="66"/>
      <c r="E10" s="67" t="s">
        <v>5</v>
      </c>
      <c r="F10" s="68"/>
      <c r="G10" s="69" t="s">
        <v>6</v>
      </c>
    </row>
    <row r="11" spans="1:7" ht="18" customHeight="1" x14ac:dyDescent="0.25">
      <c r="A11" s="5"/>
      <c r="B11" s="64" t="s">
        <v>7</v>
      </c>
      <c r="C11" s="69" t="s">
        <v>8</v>
      </c>
      <c r="D11" s="66"/>
      <c r="E11" s="67" t="s">
        <v>9</v>
      </c>
      <c r="F11" s="68"/>
      <c r="G11" s="112">
        <v>4000</v>
      </c>
    </row>
    <row r="12" spans="1:7" ht="11.25" customHeight="1" x14ac:dyDescent="0.25">
      <c r="A12" s="5"/>
      <c r="B12" s="64" t="s">
        <v>10</v>
      </c>
      <c r="C12" s="70" t="s">
        <v>11</v>
      </c>
      <c r="D12" s="66"/>
      <c r="E12" s="69" t="s">
        <v>12</v>
      </c>
      <c r="F12" s="71"/>
      <c r="G12" s="72">
        <f>(G9*G11)</f>
        <v>2400000</v>
      </c>
    </row>
    <row r="13" spans="1:7" ht="11.25" customHeight="1" x14ac:dyDescent="0.25">
      <c r="A13" s="5"/>
      <c r="B13" s="64" t="s">
        <v>13</v>
      </c>
      <c r="C13" s="69" t="s">
        <v>14</v>
      </c>
      <c r="D13" s="66"/>
      <c r="E13" s="67" t="s">
        <v>15</v>
      </c>
      <c r="F13" s="68"/>
      <c r="G13" s="69" t="s">
        <v>16</v>
      </c>
    </row>
    <row r="14" spans="1:7" ht="13.5" customHeight="1" x14ac:dyDescent="0.25">
      <c r="A14" s="5"/>
      <c r="B14" s="64" t="s">
        <v>17</v>
      </c>
      <c r="C14" s="69" t="s">
        <v>14</v>
      </c>
      <c r="D14" s="66"/>
      <c r="E14" s="67" t="s">
        <v>18</v>
      </c>
      <c r="F14" s="68"/>
      <c r="G14" s="69" t="s">
        <v>19</v>
      </c>
    </row>
    <row r="15" spans="1:7" ht="25.5" x14ac:dyDescent="0.25">
      <c r="A15" s="5"/>
      <c r="B15" s="64" t="s">
        <v>20</v>
      </c>
      <c r="C15" s="73">
        <v>44197</v>
      </c>
      <c r="D15" s="66"/>
      <c r="E15" s="74" t="s">
        <v>21</v>
      </c>
      <c r="F15" s="75"/>
      <c r="G15" s="70" t="s">
        <v>22</v>
      </c>
    </row>
    <row r="16" spans="1:7" ht="12" customHeight="1" x14ac:dyDescent="0.25">
      <c r="A16" s="2"/>
      <c r="B16" s="76"/>
      <c r="C16" s="77"/>
      <c r="D16" s="78"/>
      <c r="E16" s="79"/>
      <c r="F16" s="79"/>
      <c r="G16" s="80"/>
    </row>
    <row r="17" spans="1:7" ht="12" customHeight="1" x14ac:dyDescent="0.25">
      <c r="A17" s="6"/>
      <c r="B17" s="81" t="s">
        <v>23</v>
      </c>
      <c r="C17" s="82"/>
      <c r="D17" s="82"/>
      <c r="E17" s="82"/>
      <c r="F17" s="82"/>
      <c r="G17" s="82"/>
    </row>
    <row r="18" spans="1:7" ht="12" customHeight="1" x14ac:dyDescent="0.25">
      <c r="A18" s="2"/>
      <c r="B18" s="83"/>
      <c r="C18" s="7"/>
      <c r="D18" s="7"/>
      <c r="E18" s="7"/>
      <c r="F18" s="7"/>
      <c r="G18" s="7"/>
    </row>
    <row r="19" spans="1:7" ht="12" customHeight="1" x14ac:dyDescent="0.25">
      <c r="A19" s="5"/>
      <c r="B19" s="84" t="s">
        <v>24</v>
      </c>
      <c r="C19" s="85"/>
      <c r="D19" s="86"/>
      <c r="E19" s="86"/>
      <c r="F19" s="86"/>
      <c r="G19" s="86"/>
    </row>
    <row r="20" spans="1:7" ht="24" customHeight="1" x14ac:dyDescent="0.25">
      <c r="A20" s="6"/>
      <c r="B20" s="87" t="s">
        <v>25</v>
      </c>
      <c r="C20" s="87" t="s">
        <v>26</v>
      </c>
      <c r="D20" s="87" t="s">
        <v>27</v>
      </c>
      <c r="E20" s="87" t="s">
        <v>28</v>
      </c>
      <c r="F20" s="87" t="s">
        <v>29</v>
      </c>
      <c r="G20" s="87" t="s">
        <v>30</v>
      </c>
    </row>
    <row r="21" spans="1:7" ht="12.75" customHeight="1" x14ac:dyDescent="0.25">
      <c r="A21" s="6"/>
      <c r="B21" s="54" t="s">
        <v>31</v>
      </c>
      <c r="C21" s="70" t="s">
        <v>32</v>
      </c>
      <c r="D21" s="88">
        <v>2</v>
      </c>
      <c r="E21" s="70" t="s">
        <v>33</v>
      </c>
      <c r="F21" s="72">
        <v>18000</v>
      </c>
      <c r="G21" s="72">
        <f>(D21*F21)</f>
        <v>36000</v>
      </c>
    </row>
    <row r="22" spans="1:7" ht="15" x14ac:dyDescent="0.25">
      <c r="A22" s="6"/>
      <c r="B22" s="89" t="s">
        <v>34</v>
      </c>
      <c r="C22" s="70" t="s">
        <v>32</v>
      </c>
      <c r="D22" s="88">
        <v>4</v>
      </c>
      <c r="E22" s="70" t="s">
        <v>35</v>
      </c>
      <c r="F22" s="72">
        <v>18000</v>
      </c>
      <c r="G22" s="72">
        <f>(D22*F22)</f>
        <v>72000</v>
      </c>
    </row>
    <row r="23" spans="1:7" ht="15" x14ac:dyDescent="0.25">
      <c r="A23" s="6"/>
      <c r="B23" s="90" t="s">
        <v>36</v>
      </c>
      <c r="C23" s="70" t="s">
        <v>32</v>
      </c>
      <c r="D23" s="88">
        <v>3</v>
      </c>
      <c r="E23" s="70" t="s">
        <v>37</v>
      </c>
      <c r="F23" s="72">
        <v>18000</v>
      </c>
      <c r="G23" s="72">
        <f>(D23*F23)</f>
        <v>54000</v>
      </c>
    </row>
    <row r="24" spans="1:7" ht="12.75" customHeight="1" x14ac:dyDescent="0.25">
      <c r="A24" s="6"/>
      <c r="B24" s="91" t="s">
        <v>38</v>
      </c>
      <c r="C24" s="92"/>
      <c r="D24" s="92"/>
      <c r="E24" s="92"/>
      <c r="F24" s="92"/>
      <c r="G24" s="93">
        <f>SUM(G21:G23)</f>
        <v>162000</v>
      </c>
    </row>
    <row r="25" spans="1:7" ht="12" customHeight="1" x14ac:dyDescent="0.25">
      <c r="A25" s="2"/>
      <c r="B25" s="83"/>
      <c r="C25" s="7"/>
      <c r="D25" s="7"/>
      <c r="E25" s="7"/>
      <c r="F25" s="94"/>
      <c r="G25" s="94"/>
    </row>
    <row r="26" spans="1:7" ht="12" customHeight="1" x14ac:dyDescent="0.25">
      <c r="A26" s="5"/>
      <c r="B26" s="95" t="s">
        <v>39</v>
      </c>
      <c r="C26" s="96"/>
      <c r="D26" s="97"/>
      <c r="E26" s="97"/>
      <c r="F26" s="97"/>
      <c r="G26" s="97"/>
    </row>
    <row r="27" spans="1:7" ht="24" customHeight="1" x14ac:dyDescent="0.25">
      <c r="A27" s="5"/>
      <c r="B27" s="98" t="s">
        <v>25</v>
      </c>
      <c r="C27" s="99" t="s">
        <v>26</v>
      </c>
      <c r="D27" s="99" t="s">
        <v>27</v>
      </c>
      <c r="E27" s="98" t="s">
        <v>28</v>
      </c>
      <c r="F27" s="99" t="s">
        <v>29</v>
      </c>
      <c r="G27" s="98" t="s">
        <v>30</v>
      </c>
    </row>
    <row r="28" spans="1:7" ht="12" customHeight="1" x14ac:dyDescent="0.25">
      <c r="A28" s="5"/>
      <c r="B28" s="100"/>
      <c r="C28" s="100"/>
      <c r="D28" s="100"/>
      <c r="E28" s="100"/>
      <c r="F28" s="100"/>
      <c r="G28" s="100"/>
    </row>
    <row r="29" spans="1:7" ht="12" customHeight="1" x14ac:dyDescent="0.25">
      <c r="A29" s="5"/>
      <c r="B29" s="101" t="s">
        <v>40</v>
      </c>
      <c r="C29" s="102"/>
      <c r="D29" s="102"/>
      <c r="E29" s="102"/>
      <c r="F29" s="102"/>
      <c r="G29" s="102"/>
    </row>
    <row r="30" spans="1:7" ht="12" customHeight="1" x14ac:dyDescent="0.25">
      <c r="A30" s="2"/>
      <c r="B30" s="103"/>
      <c r="C30" s="104"/>
      <c r="D30" s="104"/>
      <c r="E30" s="104"/>
      <c r="F30" s="105"/>
      <c r="G30" s="105"/>
    </row>
    <row r="31" spans="1:7" ht="12" customHeight="1" x14ac:dyDescent="0.25">
      <c r="A31" s="5"/>
      <c r="B31" s="95" t="s">
        <v>41</v>
      </c>
      <c r="C31" s="96"/>
      <c r="D31" s="97"/>
      <c r="E31" s="97"/>
      <c r="F31" s="97"/>
      <c r="G31" s="97"/>
    </row>
    <row r="32" spans="1:7" ht="24" customHeight="1" x14ac:dyDescent="0.25">
      <c r="A32" s="5"/>
      <c r="B32" s="106" t="s">
        <v>25</v>
      </c>
      <c r="C32" s="106" t="s">
        <v>26</v>
      </c>
      <c r="D32" s="106" t="s">
        <v>27</v>
      </c>
      <c r="E32" s="106" t="s">
        <v>28</v>
      </c>
      <c r="F32" s="107" t="s">
        <v>29</v>
      </c>
      <c r="G32" s="106" t="s">
        <v>30</v>
      </c>
    </row>
    <row r="33" spans="1:11" ht="12.75" customHeight="1" x14ac:dyDescent="0.25">
      <c r="A33" s="6"/>
      <c r="B33" s="70" t="s">
        <v>42</v>
      </c>
      <c r="C33" s="70" t="s">
        <v>43</v>
      </c>
      <c r="D33" s="88">
        <v>0.125</v>
      </c>
      <c r="E33" s="70" t="s">
        <v>44</v>
      </c>
      <c r="F33" s="72">
        <v>144000</v>
      </c>
      <c r="G33" s="72">
        <f t="shared" ref="G33:G40" si="0">(D33*F33)</f>
        <v>18000</v>
      </c>
    </row>
    <row r="34" spans="1:11" ht="12.75" customHeight="1" x14ac:dyDescent="0.25">
      <c r="A34" s="6"/>
      <c r="B34" s="70" t="s">
        <v>45</v>
      </c>
      <c r="C34" s="70" t="s">
        <v>43</v>
      </c>
      <c r="D34" s="88">
        <v>0.125</v>
      </c>
      <c r="E34" s="70" t="s">
        <v>44</v>
      </c>
      <c r="F34" s="72">
        <v>160000</v>
      </c>
      <c r="G34" s="72">
        <f t="shared" si="0"/>
        <v>20000</v>
      </c>
    </row>
    <row r="35" spans="1:11" ht="12.75" customHeight="1" x14ac:dyDescent="0.25">
      <c r="A35" s="6"/>
      <c r="B35" s="70" t="s">
        <v>46</v>
      </c>
      <c r="C35" s="70" t="s">
        <v>43</v>
      </c>
      <c r="D35" s="88">
        <v>0.25</v>
      </c>
      <c r="E35" s="70" t="s">
        <v>44</v>
      </c>
      <c r="F35" s="72">
        <v>160000</v>
      </c>
      <c r="G35" s="72">
        <f t="shared" si="0"/>
        <v>40000</v>
      </c>
    </row>
    <row r="36" spans="1:11" ht="12.75" customHeight="1" x14ac:dyDescent="0.25">
      <c r="A36" s="6"/>
      <c r="B36" s="70" t="s">
        <v>47</v>
      </c>
      <c r="C36" s="70" t="s">
        <v>43</v>
      </c>
      <c r="D36" s="88">
        <v>0.125</v>
      </c>
      <c r="E36" s="70" t="s">
        <v>44</v>
      </c>
      <c r="F36" s="72">
        <v>120000</v>
      </c>
      <c r="G36" s="72">
        <f t="shared" si="0"/>
        <v>15000</v>
      </c>
    </row>
    <row r="37" spans="1:11" ht="12.75" customHeight="1" x14ac:dyDescent="0.25">
      <c r="A37" s="6"/>
      <c r="B37" s="70" t="s">
        <v>48</v>
      </c>
      <c r="C37" s="70" t="s">
        <v>43</v>
      </c>
      <c r="D37" s="88">
        <v>0.125</v>
      </c>
      <c r="E37" s="70" t="s">
        <v>44</v>
      </c>
      <c r="F37" s="72">
        <v>120000</v>
      </c>
      <c r="G37" s="72">
        <f t="shared" si="0"/>
        <v>15000</v>
      </c>
    </row>
    <row r="38" spans="1:11" ht="12.75" customHeight="1" x14ac:dyDescent="0.25">
      <c r="A38" s="6"/>
      <c r="B38" s="70" t="s">
        <v>36</v>
      </c>
      <c r="C38" s="70" t="s">
        <v>43</v>
      </c>
      <c r="D38" s="88">
        <v>0.375</v>
      </c>
      <c r="E38" s="70" t="s">
        <v>49</v>
      </c>
      <c r="F38" s="72">
        <v>160000</v>
      </c>
      <c r="G38" s="72">
        <f t="shared" si="0"/>
        <v>60000</v>
      </c>
    </row>
    <row r="39" spans="1:11" ht="12.75" customHeight="1" x14ac:dyDescent="0.25">
      <c r="A39" s="6"/>
      <c r="B39" s="70" t="s">
        <v>50</v>
      </c>
      <c r="C39" s="70" t="s">
        <v>43</v>
      </c>
      <c r="D39" s="88">
        <v>0.125</v>
      </c>
      <c r="E39" s="70" t="s">
        <v>44</v>
      </c>
      <c r="F39" s="72">
        <v>176000</v>
      </c>
      <c r="G39" s="72">
        <f t="shared" si="0"/>
        <v>22000</v>
      </c>
    </row>
    <row r="40" spans="1:11" ht="25.5" customHeight="1" x14ac:dyDescent="0.25">
      <c r="A40" s="6"/>
      <c r="B40" s="70" t="s">
        <v>51</v>
      </c>
      <c r="C40" s="70" t="s">
        <v>43</v>
      </c>
      <c r="D40" s="88">
        <v>0.25</v>
      </c>
      <c r="E40" s="70" t="s">
        <v>44</v>
      </c>
      <c r="F40" s="72">
        <v>120000</v>
      </c>
      <c r="G40" s="72">
        <f t="shared" si="0"/>
        <v>30000</v>
      </c>
    </row>
    <row r="41" spans="1:11" ht="12.75" customHeight="1" x14ac:dyDescent="0.25">
      <c r="A41" s="5"/>
      <c r="B41" s="108" t="s">
        <v>52</v>
      </c>
      <c r="C41" s="109"/>
      <c r="D41" s="109"/>
      <c r="E41" s="109"/>
      <c r="F41" s="109"/>
      <c r="G41" s="110">
        <f>SUM(G33:G40)</f>
        <v>220000</v>
      </c>
    </row>
    <row r="42" spans="1:11" ht="12" customHeight="1" x14ac:dyDescent="0.25">
      <c r="A42" s="2"/>
      <c r="B42" s="103"/>
      <c r="C42" s="104"/>
      <c r="D42" s="104"/>
      <c r="E42" s="104"/>
      <c r="F42" s="105"/>
      <c r="G42" s="105"/>
    </row>
    <row r="43" spans="1:11" ht="12" customHeight="1" x14ac:dyDescent="0.25">
      <c r="A43" s="5"/>
      <c r="B43" s="95" t="s">
        <v>53</v>
      </c>
      <c r="C43" s="96"/>
      <c r="D43" s="97"/>
      <c r="E43" s="97"/>
      <c r="F43" s="97"/>
      <c r="G43" s="97"/>
    </row>
    <row r="44" spans="1:11" ht="24" customHeight="1" x14ac:dyDescent="0.25">
      <c r="A44" s="5"/>
      <c r="B44" s="107" t="s">
        <v>54</v>
      </c>
      <c r="C44" s="107" t="s">
        <v>55</v>
      </c>
      <c r="D44" s="107" t="s">
        <v>56</v>
      </c>
      <c r="E44" s="107" t="s">
        <v>28</v>
      </c>
      <c r="F44" s="107" t="s">
        <v>29</v>
      </c>
      <c r="G44" s="107" t="s">
        <v>30</v>
      </c>
      <c r="K44" s="53"/>
    </row>
    <row r="45" spans="1:11" ht="12.75" customHeight="1" x14ac:dyDescent="0.25">
      <c r="A45" s="6"/>
      <c r="B45" s="8" t="s">
        <v>57</v>
      </c>
      <c r="C45" s="9"/>
      <c r="D45" s="9"/>
      <c r="E45" s="9"/>
      <c r="F45" s="9"/>
      <c r="G45" s="9"/>
      <c r="K45" s="53"/>
    </row>
    <row r="46" spans="1:11" ht="12.75" customHeight="1" x14ac:dyDescent="0.25">
      <c r="A46" s="6"/>
      <c r="B46" s="69" t="s">
        <v>58</v>
      </c>
      <c r="C46" s="69" t="s">
        <v>59</v>
      </c>
      <c r="D46" s="111">
        <v>25</v>
      </c>
      <c r="E46" s="69" t="s">
        <v>44</v>
      </c>
      <c r="F46" s="112">
        <v>9000</v>
      </c>
      <c r="G46" s="112">
        <f>(D46*F46)</f>
        <v>225000</v>
      </c>
    </row>
    <row r="47" spans="1:11" ht="12.75" customHeight="1" x14ac:dyDescent="0.25">
      <c r="A47" s="6"/>
      <c r="B47" s="113" t="s">
        <v>60</v>
      </c>
      <c r="C47" s="71"/>
      <c r="D47" s="71"/>
      <c r="E47" s="71"/>
      <c r="F47" s="112"/>
      <c r="G47" s="112"/>
    </row>
    <row r="48" spans="1:11" ht="12.75" customHeight="1" x14ac:dyDescent="0.25">
      <c r="A48" s="6"/>
      <c r="B48" s="69" t="s">
        <v>61</v>
      </c>
      <c r="C48" s="69" t="s">
        <v>59</v>
      </c>
      <c r="D48" s="111">
        <v>100</v>
      </c>
      <c r="E48" s="69" t="s">
        <v>44</v>
      </c>
      <c r="F48" s="112">
        <v>360</v>
      </c>
      <c r="G48" s="112">
        <f>(D48*F48)</f>
        <v>36000</v>
      </c>
    </row>
    <row r="49" spans="1:7" ht="12.75" customHeight="1" x14ac:dyDescent="0.25">
      <c r="A49" s="6"/>
      <c r="B49" s="69" t="s">
        <v>62</v>
      </c>
      <c r="C49" s="69" t="s">
        <v>59</v>
      </c>
      <c r="D49" s="111">
        <v>250</v>
      </c>
      <c r="E49" s="69" t="s">
        <v>44</v>
      </c>
      <c r="F49" s="112">
        <v>415</v>
      </c>
      <c r="G49" s="112">
        <f t="shared" ref="G49:G51" si="1">(D49*F49)</f>
        <v>103750</v>
      </c>
    </row>
    <row r="50" spans="1:7" ht="12.75" customHeight="1" x14ac:dyDescent="0.25">
      <c r="A50" s="6"/>
      <c r="B50" s="69" t="s">
        <v>63</v>
      </c>
      <c r="C50" s="69" t="s">
        <v>59</v>
      </c>
      <c r="D50" s="111">
        <v>150</v>
      </c>
      <c r="E50" s="69" t="s">
        <v>44</v>
      </c>
      <c r="F50" s="112">
        <v>360</v>
      </c>
      <c r="G50" s="112">
        <f t="shared" si="1"/>
        <v>54000</v>
      </c>
    </row>
    <row r="51" spans="1:7" ht="12.75" customHeight="1" x14ac:dyDescent="0.25">
      <c r="A51" s="6"/>
      <c r="B51" s="69" t="s">
        <v>64</v>
      </c>
      <c r="C51" s="69" t="s">
        <v>59</v>
      </c>
      <c r="D51" s="111">
        <v>1000</v>
      </c>
      <c r="E51" s="69" t="s">
        <v>44</v>
      </c>
      <c r="F51" s="112">
        <v>120</v>
      </c>
      <c r="G51" s="112">
        <f t="shared" si="1"/>
        <v>120000</v>
      </c>
    </row>
    <row r="52" spans="1:7" ht="12.75" customHeight="1" x14ac:dyDescent="0.25">
      <c r="A52" s="6"/>
      <c r="B52" s="113" t="s">
        <v>65</v>
      </c>
      <c r="C52" s="71"/>
      <c r="D52" s="71"/>
      <c r="E52" s="71"/>
      <c r="F52" s="112"/>
      <c r="G52" s="112"/>
    </row>
    <row r="53" spans="1:7" ht="12.75" customHeight="1" x14ac:dyDescent="0.25">
      <c r="A53" s="6"/>
      <c r="B53" s="69" t="s">
        <v>66</v>
      </c>
      <c r="C53" s="69" t="s">
        <v>67</v>
      </c>
      <c r="D53" s="111">
        <v>2</v>
      </c>
      <c r="E53" s="69" t="s">
        <v>68</v>
      </c>
      <c r="F53" s="112">
        <v>8000</v>
      </c>
      <c r="G53" s="112">
        <f>(D53*F53)</f>
        <v>16000</v>
      </c>
    </row>
    <row r="54" spans="1:7" ht="12.75" customHeight="1" x14ac:dyDescent="0.25">
      <c r="A54" s="6"/>
      <c r="B54" s="69" t="s">
        <v>69</v>
      </c>
      <c r="C54" s="69" t="s">
        <v>67</v>
      </c>
      <c r="D54" s="111">
        <v>1</v>
      </c>
      <c r="E54" s="69" t="s">
        <v>68</v>
      </c>
      <c r="F54" s="112">
        <v>22000</v>
      </c>
      <c r="G54" s="112">
        <f>(D54*F54)</f>
        <v>22000</v>
      </c>
    </row>
    <row r="55" spans="1:7" ht="12.75" customHeight="1" x14ac:dyDescent="0.25">
      <c r="A55" s="6"/>
      <c r="B55" s="113" t="s">
        <v>70</v>
      </c>
      <c r="C55" s="71"/>
      <c r="D55" s="71"/>
      <c r="E55" s="71"/>
      <c r="F55" s="112"/>
      <c r="G55" s="112"/>
    </row>
    <row r="56" spans="1:7" ht="12.75" customHeight="1" x14ac:dyDescent="0.25">
      <c r="A56" s="6"/>
      <c r="B56" s="114" t="s">
        <v>71</v>
      </c>
      <c r="C56" s="114" t="s">
        <v>67</v>
      </c>
      <c r="D56" s="115">
        <v>1</v>
      </c>
      <c r="E56" s="114" t="s">
        <v>68</v>
      </c>
      <c r="F56" s="116">
        <v>10000</v>
      </c>
      <c r="G56" s="116">
        <f>(D56*F56)</f>
        <v>10000</v>
      </c>
    </row>
    <row r="57" spans="1:7" ht="13.5" customHeight="1" x14ac:dyDescent="0.25">
      <c r="A57" s="5"/>
      <c r="B57" s="117" t="s">
        <v>72</v>
      </c>
      <c r="C57" s="118"/>
      <c r="D57" s="118"/>
      <c r="E57" s="118"/>
      <c r="F57" s="118"/>
      <c r="G57" s="119">
        <f>SUM(G45:G56)</f>
        <v>586750</v>
      </c>
    </row>
    <row r="58" spans="1:7" ht="12" customHeight="1" x14ac:dyDescent="0.25">
      <c r="A58" s="2"/>
      <c r="B58" s="103"/>
      <c r="C58" s="104"/>
      <c r="D58" s="104"/>
      <c r="E58" s="104"/>
      <c r="F58" s="105"/>
      <c r="G58" s="105"/>
    </row>
    <row r="59" spans="1:7" ht="12" customHeight="1" x14ac:dyDescent="0.25">
      <c r="A59" s="5"/>
      <c r="B59" s="95" t="s">
        <v>73</v>
      </c>
      <c r="C59" s="96"/>
      <c r="D59" s="97"/>
      <c r="E59" s="97"/>
      <c r="F59" s="97"/>
      <c r="G59" s="97"/>
    </row>
    <row r="60" spans="1:7" ht="24" customHeight="1" x14ac:dyDescent="0.25">
      <c r="A60" s="5"/>
      <c r="B60" s="106" t="s">
        <v>74</v>
      </c>
      <c r="C60" s="107" t="s">
        <v>55</v>
      </c>
      <c r="D60" s="107" t="s">
        <v>56</v>
      </c>
      <c r="E60" s="106" t="s">
        <v>28</v>
      </c>
      <c r="F60" s="107" t="s">
        <v>29</v>
      </c>
      <c r="G60" s="106" t="s">
        <v>30</v>
      </c>
    </row>
    <row r="61" spans="1:7" ht="12.75" customHeight="1" x14ac:dyDescent="0.25">
      <c r="A61" s="6"/>
      <c r="B61" s="70"/>
      <c r="C61" s="69"/>
      <c r="D61" s="112"/>
      <c r="E61" s="70"/>
      <c r="F61" s="120"/>
      <c r="G61" s="112"/>
    </row>
    <row r="62" spans="1:7" ht="13.5" customHeight="1" x14ac:dyDescent="0.25">
      <c r="A62" s="5"/>
      <c r="B62" s="121" t="s">
        <v>75</v>
      </c>
      <c r="C62" s="122"/>
      <c r="D62" s="122"/>
      <c r="E62" s="122"/>
      <c r="F62" s="122"/>
      <c r="G62" s="123"/>
    </row>
    <row r="63" spans="1:7" ht="12" customHeight="1" x14ac:dyDescent="0.25">
      <c r="A63" s="2"/>
      <c r="B63" s="124"/>
      <c r="C63" s="124"/>
      <c r="D63" s="124"/>
      <c r="E63" s="124"/>
      <c r="F63" s="125"/>
      <c r="G63" s="125"/>
    </row>
    <row r="64" spans="1:7" ht="12" customHeight="1" x14ac:dyDescent="0.25">
      <c r="A64" s="21"/>
      <c r="B64" s="126" t="s">
        <v>76</v>
      </c>
      <c r="C64" s="127"/>
      <c r="D64" s="127"/>
      <c r="E64" s="127"/>
      <c r="F64" s="127"/>
      <c r="G64" s="128">
        <f>G24+G41+G57+G62</f>
        <v>968750</v>
      </c>
    </row>
    <row r="65" spans="1:8" ht="12" customHeight="1" x14ac:dyDescent="0.25">
      <c r="A65" s="21"/>
      <c r="B65" s="129" t="s">
        <v>77</v>
      </c>
      <c r="C65" s="130"/>
      <c r="D65" s="130"/>
      <c r="E65" s="130"/>
      <c r="F65" s="130"/>
      <c r="G65" s="131">
        <f>G64*0.05</f>
        <v>48437.5</v>
      </c>
    </row>
    <row r="66" spans="1:8" ht="12" customHeight="1" x14ac:dyDescent="0.25">
      <c r="A66" s="21"/>
      <c r="B66" s="132" t="s">
        <v>78</v>
      </c>
      <c r="C66" s="133"/>
      <c r="D66" s="133"/>
      <c r="E66" s="133"/>
      <c r="F66" s="133"/>
      <c r="G66" s="134">
        <f>G65+G64</f>
        <v>1017187.5</v>
      </c>
    </row>
    <row r="67" spans="1:8" ht="12" customHeight="1" x14ac:dyDescent="0.25">
      <c r="A67" s="21"/>
      <c r="B67" s="129" t="s">
        <v>79</v>
      </c>
      <c r="C67" s="130"/>
      <c r="D67" s="130"/>
      <c r="E67" s="130"/>
      <c r="F67" s="130"/>
      <c r="G67" s="131">
        <f>G12</f>
        <v>2400000</v>
      </c>
      <c r="H67" s="55"/>
    </row>
    <row r="68" spans="1:8" ht="12" customHeight="1" x14ac:dyDescent="0.25">
      <c r="A68" s="21"/>
      <c r="B68" s="135" t="s">
        <v>80</v>
      </c>
      <c r="C68" s="136"/>
      <c r="D68" s="136"/>
      <c r="E68" s="136"/>
      <c r="F68" s="136"/>
      <c r="G68" s="137">
        <f>G67-G66</f>
        <v>1382812.5</v>
      </c>
    </row>
    <row r="69" spans="1:8" ht="12" customHeight="1" x14ac:dyDescent="0.25">
      <c r="A69" s="21"/>
      <c r="B69" s="22" t="s">
        <v>81</v>
      </c>
      <c r="C69" s="23"/>
      <c r="D69" s="23"/>
      <c r="E69" s="23"/>
      <c r="F69" s="23"/>
      <c r="G69" s="18"/>
    </row>
    <row r="70" spans="1:8" ht="12.75" customHeight="1" thickBot="1" x14ac:dyDescent="0.3">
      <c r="A70" s="21"/>
      <c r="B70" s="24"/>
      <c r="C70" s="23"/>
      <c r="D70" s="23"/>
      <c r="E70" s="23"/>
      <c r="F70" s="23"/>
      <c r="G70" s="18"/>
    </row>
    <row r="71" spans="1:8" ht="12" customHeight="1" x14ac:dyDescent="0.25">
      <c r="A71" s="21"/>
      <c r="B71" s="36" t="s">
        <v>82</v>
      </c>
      <c r="C71" s="37"/>
      <c r="D71" s="37"/>
      <c r="E71" s="37"/>
      <c r="F71" s="38"/>
      <c r="G71" s="18"/>
    </row>
    <row r="72" spans="1:8" ht="12" customHeight="1" x14ac:dyDescent="0.25">
      <c r="A72" s="21"/>
      <c r="B72" s="39" t="s">
        <v>83</v>
      </c>
      <c r="C72" s="20"/>
      <c r="D72" s="20"/>
      <c r="E72" s="20"/>
      <c r="F72" s="40"/>
      <c r="G72" s="18"/>
    </row>
    <row r="73" spans="1:8" ht="12" customHeight="1" x14ac:dyDescent="0.25">
      <c r="A73" s="21"/>
      <c r="B73" s="39" t="s">
        <v>84</v>
      </c>
      <c r="C73" s="20"/>
      <c r="D73" s="20"/>
      <c r="E73" s="20"/>
      <c r="F73" s="40"/>
      <c r="G73" s="18"/>
    </row>
    <row r="74" spans="1:8" ht="12" customHeight="1" x14ac:dyDescent="0.25">
      <c r="A74" s="21"/>
      <c r="B74" s="39" t="s">
        <v>85</v>
      </c>
      <c r="C74" s="20"/>
      <c r="D74" s="20"/>
      <c r="E74" s="20"/>
      <c r="F74" s="40"/>
      <c r="G74" s="18"/>
    </row>
    <row r="75" spans="1:8" ht="12" customHeight="1" x14ac:dyDescent="0.25">
      <c r="A75" s="21"/>
      <c r="B75" s="39" t="s">
        <v>86</v>
      </c>
      <c r="C75" s="20"/>
      <c r="D75" s="20"/>
      <c r="E75" s="20"/>
      <c r="F75" s="40"/>
      <c r="G75" s="18"/>
    </row>
    <row r="76" spans="1:8" ht="12" customHeight="1" x14ac:dyDescent="0.25">
      <c r="A76" s="21"/>
      <c r="B76" s="39" t="s">
        <v>87</v>
      </c>
      <c r="C76" s="20"/>
      <c r="D76" s="20"/>
      <c r="E76" s="20"/>
      <c r="F76" s="40"/>
      <c r="G76" s="18"/>
    </row>
    <row r="77" spans="1:8" ht="12.75" customHeight="1" thickBot="1" x14ac:dyDescent="0.3">
      <c r="A77" s="21"/>
      <c r="B77" s="41" t="s">
        <v>88</v>
      </c>
      <c r="C77" s="42"/>
      <c r="D77" s="42"/>
      <c r="E77" s="42"/>
      <c r="F77" s="43"/>
      <c r="G77" s="18"/>
    </row>
    <row r="78" spans="1:8" ht="12.75" customHeight="1" x14ac:dyDescent="0.25">
      <c r="A78" s="21"/>
      <c r="B78" s="34"/>
      <c r="C78" s="20"/>
      <c r="D78" s="20"/>
      <c r="E78" s="20"/>
      <c r="F78" s="20"/>
      <c r="G78" s="18"/>
    </row>
    <row r="79" spans="1:8" ht="15" customHeight="1" thickBot="1" x14ac:dyDescent="0.3">
      <c r="A79" s="21"/>
      <c r="B79" s="56" t="s">
        <v>89</v>
      </c>
      <c r="C79" s="57"/>
      <c r="D79" s="33"/>
      <c r="E79" s="11"/>
      <c r="F79" s="11"/>
      <c r="G79" s="18"/>
    </row>
    <row r="80" spans="1:8" ht="12" customHeight="1" x14ac:dyDescent="0.25">
      <c r="A80" s="21"/>
      <c r="B80" s="26" t="s">
        <v>74</v>
      </c>
      <c r="C80" s="12" t="s">
        <v>90</v>
      </c>
      <c r="D80" s="27" t="s">
        <v>91</v>
      </c>
      <c r="E80" s="11"/>
      <c r="F80" s="11"/>
      <c r="G80" s="18"/>
    </row>
    <row r="81" spans="1:7" ht="12" customHeight="1" x14ac:dyDescent="0.25">
      <c r="A81" s="21"/>
      <c r="B81" s="28" t="s">
        <v>92</v>
      </c>
      <c r="C81" s="13">
        <f>G24</f>
        <v>162000</v>
      </c>
      <c r="D81" s="29">
        <f>(C81/C87)</f>
        <v>0.15926267281105991</v>
      </c>
      <c r="E81" s="11"/>
      <c r="F81" s="11"/>
      <c r="G81" s="18"/>
    </row>
    <row r="82" spans="1:7" ht="12" customHeight="1" x14ac:dyDescent="0.25">
      <c r="A82" s="21"/>
      <c r="B82" s="28" t="s">
        <v>93</v>
      </c>
      <c r="C82" s="14">
        <v>0</v>
      </c>
      <c r="D82" s="29">
        <v>0</v>
      </c>
      <c r="E82" s="11"/>
      <c r="F82" s="11"/>
      <c r="G82" s="18"/>
    </row>
    <row r="83" spans="1:7" ht="12" customHeight="1" x14ac:dyDescent="0.25">
      <c r="A83" s="21"/>
      <c r="B83" s="28" t="s">
        <v>94</v>
      </c>
      <c r="C83" s="13">
        <f>G41</f>
        <v>220000</v>
      </c>
      <c r="D83" s="29">
        <f>(C83/C87)</f>
        <v>0.2162826420890937</v>
      </c>
      <c r="E83" s="11"/>
      <c r="F83" s="11"/>
      <c r="G83" s="18"/>
    </row>
    <row r="84" spans="1:7" ht="12" customHeight="1" x14ac:dyDescent="0.25">
      <c r="A84" s="21"/>
      <c r="B84" s="28" t="s">
        <v>54</v>
      </c>
      <c r="C84" s="13">
        <f>G57</f>
        <v>586750</v>
      </c>
      <c r="D84" s="29">
        <f>(C84/C87)</f>
        <v>0.5768356374807988</v>
      </c>
      <c r="E84" s="11"/>
      <c r="F84" s="11"/>
      <c r="G84" s="18"/>
    </row>
    <row r="85" spans="1:7" ht="12" customHeight="1" x14ac:dyDescent="0.25">
      <c r="A85" s="21"/>
      <c r="B85" s="28" t="s">
        <v>95</v>
      </c>
      <c r="C85" s="15">
        <v>0</v>
      </c>
      <c r="D85" s="29">
        <f>(C85/C87)</f>
        <v>0</v>
      </c>
      <c r="E85" s="17"/>
      <c r="F85" s="17"/>
      <c r="G85" s="18"/>
    </row>
    <row r="86" spans="1:7" ht="12" customHeight="1" x14ac:dyDescent="0.25">
      <c r="A86" s="21"/>
      <c r="B86" s="28" t="s">
        <v>96</v>
      </c>
      <c r="C86" s="15">
        <f>G65</f>
        <v>48437.5</v>
      </c>
      <c r="D86" s="29">
        <f>(C86/C87)</f>
        <v>4.7619047619047616E-2</v>
      </c>
      <c r="E86" s="17"/>
      <c r="F86" s="17"/>
      <c r="G86" s="18"/>
    </row>
    <row r="87" spans="1:7" ht="12.75" customHeight="1" thickBot="1" x14ac:dyDescent="0.3">
      <c r="A87" s="21"/>
      <c r="B87" s="30" t="s">
        <v>97</v>
      </c>
      <c r="C87" s="31">
        <f>SUM(C81:C86)</f>
        <v>1017187.5</v>
      </c>
      <c r="D87" s="32">
        <f>SUM(D81:D86)</f>
        <v>1</v>
      </c>
      <c r="E87" s="17"/>
      <c r="F87" s="17"/>
      <c r="G87" s="18"/>
    </row>
    <row r="88" spans="1:7" ht="12" customHeight="1" x14ac:dyDescent="0.25">
      <c r="A88" s="21"/>
      <c r="B88" s="24"/>
      <c r="C88" s="23"/>
      <c r="D88" s="23"/>
      <c r="E88" s="23"/>
      <c r="F88" s="23"/>
      <c r="G88" s="18"/>
    </row>
    <row r="89" spans="1:7" ht="12.75" customHeight="1" x14ac:dyDescent="0.25">
      <c r="A89" s="21"/>
      <c r="B89" s="25"/>
      <c r="C89" s="23"/>
      <c r="D89" s="23"/>
      <c r="E89" s="23"/>
      <c r="F89" s="23"/>
      <c r="G89" s="18"/>
    </row>
    <row r="90" spans="1:7" ht="12" customHeight="1" thickBot="1" x14ac:dyDescent="0.3">
      <c r="A90" s="10"/>
      <c r="B90" s="45"/>
      <c r="C90" s="46" t="s">
        <v>98</v>
      </c>
      <c r="D90" s="47"/>
      <c r="E90" s="48"/>
      <c r="F90" s="16"/>
      <c r="G90" s="18"/>
    </row>
    <row r="91" spans="1:7" ht="12" customHeight="1" x14ac:dyDescent="0.25">
      <c r="A91" s="21"/>
      <c r="B91" s="49" t="s">
        <v>99</v>
      </c>
      <c r="C91" s="50">
        <v>200</v>
      </c>
      <c r="D91" s="50">
        <v>400</v>
      </c>
      <c r="E91" s="51">
        <v>600</v>
      </c>
      <c r="F91" s="44"/>
      <c r="G91" s="19"/>
    </row>
    <row r="92" spans="1:7" ht="12.75" customHeight="1" thickBot="1" x14ac:dyDescent="0.3">
      <c r="A92" s="21"/>
      <c r="B92" s="30" t="s">
        <v>100</v>
      </c>
      <c r="C92" s="31">
        <f>(G66/C91)</f>
        <v>5085.9375</v>
      </c>
      <c r="D92" s="31">
        <f>(G66/D91)</f>
        <v>2542.96875</v>
      </c>
      <c r="E92" s="52">
        <f>(G66/E91)</f>
        <v>1695.3125</v>
      </c>
      <c r="F92" s="44"/>
      <c r="G92" s="19"/>
    </row>
    <row r="93" spans="1:7" ht="15.6" customHeight="1" x14ac:dyDescent="0.25">
      <c r="A93" s="21"/>
      <c r="B93" s="35" t="s">
        <v>101</v>
      </c>
      <c r="C93" s="20"/>
      <c r="D93" s="20"/>
      <c r="E93" s="20"/>
      <c r="F93" s="20"/>
      <c r="G93" s="2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2021-03-31T02:04:48Z</dcterms:modified>
  <cp:category/>
  <cp:contentStatus/>
</cp:coreProperties>
</file>