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Àrea Pozo Almonte\"/>
    </mc:Choice>
  </mc:AlternateContent>
  <bookViews>
    <workbookView xWindow="0" yWindow="0" windowWidth="20490" windowHeight="7155"/>
  </bookViews>
  <sheets>
    <sheet name="Chals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7" i="1" l="1"/>
  <c r="G45" i="1"/>
  <c r="G29" i="1"/>
  <c r="G27" i="1" l="1"/>
  <c r="G25" i="1"/>
  <c r="G49" i="1"/>
  <c r="G48" i="1"/>
  <c r="G47" i="1"/>
  <c r="F22" i="1"/>
  <c r="G22" i="1" s="1"/>
  <c r="G50" i="1" l="1"/>
  <c r="F23" i="1"/>
  <c r="G23" i="1" s="1"/>
  <c r="G30" i="1" s="1"/>
  <c r="G12" i="1"/>
  <c r="C78" i="1" l="1"/>
  <c r="G57" i="1"/>
  <c r="G60" i="1"/>
  <c r="C74" i="1" l="1"/>
  <c r="C77" i="1"/>
  <c r="C76" i="1"/>
  <c r="G58" i="1" l="1"/>
  <c r="G59" i="1" l="1"/>
  <c r="C79" i="1"/>
  <c r="C80" i="1" s="1"/>
  <c r="D77" i="1" l="1"/>
  <c r="D74" i="1"/>
  <c r="D85" i="1"/>
  <c r="C85" i="1"/>
  <c r="E85" i="1"/>
  <c r="G61" i="1"/>
  <c r="D79" i="1"/>
  <c r="D76" i="1"/>
  <c r="D78" i="1"/>
  <c r="D80" i="1" l="1"/>
</calcChain>
</file>

<file path=xl/sharedStrings.xml><?xml version="1.0" encoding="utf-8"?>
<sst xmlns="http://schemas.openxmlformats.org/spreadsheetml/2006/main" count="126" uniqueCount="91">
  <si>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</si>
  <si>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</si>
  <si>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</si>
  <si>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</si>
  <si>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</si>
  <si>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</si>
  <si>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</si>
  <si>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</si>
  <si>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</si>
  <si>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</si>
  <si>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</si>
  <si>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</si>
  <si>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</si>
  <si>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</si>
  <si>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</si>
  <si>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</si>
  <si>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</si>
  <si>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</si>
  <si>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</si>
  <si>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</si>
  <si>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</si>
  <si>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</si>
  <si>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</si>
  <si>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</si>
  <si>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</si>
  <si>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</si>
  <si>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</si>
  <si>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</si>
  <si>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</si>
  <si>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</si>
  <si>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</si>
  <si>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</si>
  <si>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</si>
  <si>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</si>
  <si>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</si>
  <si>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</si>
  <si>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</si>
  <si>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</si>
  <si>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</si>
  <si>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</si>
  <si>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</si>
  <si>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</si>
  <si>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</si>
  <si>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</si>
  <si>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</si>
  <si>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</si>
  <si>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</si>
  <si>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</si>
  <si>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</si>
  <si>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</si>
  <si>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</si>
  <si>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</si>
  <si>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</si>
  <si>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</si>
  <si>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</si>
  <si>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Septiembre</t>
  </si>
  <si>
    <t>Octubre</t>
  </si>
  <si>
    <t>Agosto</t>
  </si>
  <si>
    <t>2.  Precio de insumos corresponde a  precios  no colocados en el predio.</t>
  </si>
  <si>
    <t>4. Los insumos aplicados (tipo y dosis) están referidos al  Área en particular.</t>
  </si>
  <si>
    <t>CHAL</t>
  </si>
  <si>
    <t>Alpaca-Llama</t>
  </si>
  <si>
    <t>Bajo</t>
  </si>
  <si>
    <t>Textil</t>
  </si>
  <si>
    <t>Anual</t>
  </si>
  <si>
    <t>Estructuras productivas dañadas por sismos</t>
  </si>
  <si>
    <t>Selección Lana</t>
  </si>
  <si>
    <t>Hilado-Torcido</t>
  </si>
  <si>
    <t>Tinturas HT</t>
  </si>
  <si>
    <t>Kg</t>
  </si>
  <si>
    <t>Nitrato de Potasio</t>
  </si>
  <si>
    <t>Vinagre</t>
  </si>
  <si>
    <t>Lt</t>
  </si>
  <si>
    <t>Gas</t>
  </si>
  <si>
    <t>Chals</t>
  </si>
  <si>
    <t>Prenda</t>
  </si>
  <si>
    <t>TEÑIDO</t>
  </si>
  <si>
    <t>COCIDO</t>
  </si>
  <si>
    <t xml:space="preserve">3. Precio esperado por ventas corresponde a precio colocado en el domicilio del productor. </t>
  </si>
  <si>
    <t>5. El costo de la mano de obra No permanente o familiar, contratada por labores específicas.</t>
  </si>
  <si>
    <t>ESCENARIOS COSTO UNITARIO  ($/Prenda)</t>
  </si>
  <si>
    <t>Costo unitario ($/Prenda) (*)</t>
  </si>
  <si>
    <t>6.Tejido en fibra, puede ser desarrollado durante todo el año.</t>
  </si>
  <si>
    <t>FIBRA</t>
  </si>
  <si>
    <t>Bellón</t>
  </si>
  <si>
    <t>MANEJO BELLÓN</t>
  </si>
  <si>
    <t>CONFECCIÓN PRENDA</t>
  </si>
  <si>
    <t>PRECIO ESPERADO ($/Prenda)</t>
  </si>
  <si>
    <t>Rendimiento (Prendas)</t>
  </si>
  <si>
    <t>COSTOS DIRECTOS DE PRODUCCIÓN POR 120 PRENDAS (INCLUYE IVA)</t>
  </si>
  <si>
    <t>RENDIMIENTO ( Prendas)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</si>
</sst>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Calibri"/>
      <family val="2"/>
    </font>
    <font>
      <sz val="7"/>
      <color theme="1"/>
      <name val="Helvetica Neue"/>
      <family val="2"/>
      <scheme val="minor"/>
    </font>
    <font>
      <sz val="7"/>
      <color rgb="FFFF0000"/>
      <name val="Helvetica Neue"/>
      <family val="2"/>
      <scheme val="minor"/>
    </font>
    <font>
      <b/>
      <sz val="8"/>
      <color theme="1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2" fillId="7" borderId="22" xfId="0" applyFont="1" applyFill="1" applyBorder="1" applyAlignment="1"/>
    <xf numFmtId="49" fontId="10" fillId="8" borderId="23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4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7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49" fontId="10" fillId="8" borderId="34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/>
    <xf numFmtId="49" fontId="10" fillId="2" borderId="36" xfId="0" applyNumberFormat="1" applyFont="1" applyFill="1" applyBorder="1" applyAlignment="1">
      <alignment vertical="center"/>
    </xf>
    <xf numFmtId="9" fontId="12" fillId="2" borderId="37" xfId="0" applyNumberFormat="1" applyFont="1" applyFill="1" applyBorder="1" applyAlignment="1"/>
    <xf numFmtId="49" fontId="10" fillId="8" borderId="38" xfId="0" applyNumberFormat="1" applyFont="1" applyFill="1" applyBorder="1" applyAlignment="1">
      <alignment vertical="center"/>
    </xf>
    <xf numFmtId="166" fontId="10" fillId="8" borderId="39" xfId="0" applyNumberFormat="1" applyFont="1" applyFill="1" applyBorder="1" applyAlignment="1">
      <alignment vertical="center"/>
    </xf>
    <xf numFmtId="9" fontId="10" fillId="8" borderId="40" xfId="0" applyNumberFormat="1" applyFont="1" applyFill="1" applyBorder="1" applyAlignment="1">
      <alignment vertical="center"/>
    </xf>
    <xf numFmtId="0" fontId="12" fillId="9" borderId="43" xfId="0" applyFont="1" applyFill="1" applyBorder="1" applyAlignment="1"/>
    <xf numFmtId="0" fontId="12" fillId="2" borderId="22" xfId="0" applyFont="1" applyFill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49" fontId="10" fillId="2" borderId="44" xfId="0" applyNumberFormat="1" applyFont="1" applyFill="1" applyBorder="1" applyAlignment="1">
      <alignment vertical="center"/>
    </xf>
    <xf numFmtId="0" fontId="12" fillId="2" borderId="45" xfId="0" applyFont="1" applyFill="1" applyBorder="1" applyAlignment="1"/>
    <xf numFmtId="0" fontId="12" fillId="2" borderId="46" xfId="0" applyFont="1" applyFill="1" applyBorder="1" applyAlignment="1"/>
    <xf numFmtId="0" fontId="12" fillId="2" borderId="48" xfId="0" applyFont="1" applyFill="1" applyBorder="1" applyAlignment="1"/>
    <xf numFmtId="0" fontId="12" fillId="2" borderId="50" xfId="0" applyFont="1" applyFill="1" applyBorder="1" applyAlignment="1"/>
    <xf numFmtId="0" fontId="12" fillId="2" borderId="51" xfId="0" applyFont="1" applyFill="1" applyBorder="1" applyAlignment="1"/>
    <xf numFmtId="0" fontId="10" fillId="7" borderId="22" xfId="0" applyFont="1" applyFill="1" applyBorder="1" applyAlignment="1">
      <alignment vertical="center"/>
    </xf>
    <xf numFmtId="0" fontId="7" fillId="9" borderId="21" xfId="0" applyFont="1" applyFill="1" applyBorder="1" applyAlignment="1">
      <alignment vertical="center"/>
    </xf>
    <xf numFmtId="49" fontId="15" fillId="9" borderId="22" xfId="0" applyNumberFormat="1" applyFont="1" applyFill="1" applyBorder="1" applyAlignment="1">
      <alignment vertical="center"/>
    </xf>
    <xf numFmtId="0" fontId="7" fillId="9" borderId="22" xfId="0" applyFont="1" applyFill="1" applyBorder="1" applyAlignment="1">
      <alignment vertical="center"/>
    </xf>
    <xf numFmtId="0" fontId="7" fillId="9" borderId="52" xfId="0" applyFont="1" applyFill="1" applyBorder="1" applyAlignment="1">
      <alignment vertical="center"/>
    </xf>
    <xf numFmtId="49" fontId="10" fillId="8" borderId="53" xfId="0" applyNumberFormat="1" applyFont="1" applyFill="1" applyBorder="1" applyAlignment="1">
      <alignment vertical="center"/>
    </xf>
    <xf numFmtId="166" fontId="10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6" fillId="0" borderId="47" xfId="0" applyFont="1" applyFill="1" applyBorder="1"/>
    <xf numFmtId="0" fontId="16" fillId="0" borderId="49" xfId="0" applyFont="1" applyFill="1" applyBorder="1"/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/>
    <xf numFmtId="49" fontId="9" fillId="0" borderId="6" xfId="0" applyNumberFormat="1" applyFont="1" applyFill="1" applyBorder="1" applyAlignment="1">
      <alignment horizontal="center" wrapText="1"/>
    </xf>
    <xf numFmtId="164" fontId="9" fillId="0" borderId="6" xfId="0" applyNumberFormat="1" applyFont="1" applyFill="1" applyBorder="1" applyAlignment="1"/>
    <xf numFmtId="49" fontId="9" fillId="2" borderId="6" xfId="0" applyNumberFormat="1" applyFont="1" applyFill="1" applyBorder="1" applyAlignment="1"/>
    <xf numFmtId="0" fontId="9" fillId="2" borderId="6" xfId="0" applyFont="1" applyFill="1" applyBorder="1" applyAlignment="1"/>
    <xf numFmtId="49" fontId="9" fillId="2" borderId="6" xfId="0" applyNumberFormat="1" applyFont="1" applyFill="1" applyBorder="1" applyAlignment="1">
      <alignment horizontal="center" wrapText="1"/>
    </xf>
    <xf numFmtId="0" fontId="9" fillId="2" borderId="6" xfId="0" applyNumberFormat="1" applyFont="1" applyFill="1" applyBorder="1" applyAlignment="1">
      <alignment wrapText="1"/>
    </xf>
    <xf numFmtId="3" fontId="9" fillId="2" borderId="6" xfId="0" applyNumberFormat="1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vertical="center" wrapText="1"/>
    </xf>
    <xf numFmtId="49" fontId="9" fillId="2" borderId="6" xfId="0" applyNumberFormat="1" applyFont="1" applyFill="1" applyBorder="1" applyAlignment="1">
      <alignment horizontal="right"/>
    </xf>
    <xf numFmtId="49" fontId="9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right" vertical="center" wrapText="1"/>
    </xf>
    <xf numFmtId="49" fontId="9" fillId="2" borderId="6" xfId="0" applyNumberFormat="1" applyFont="1" applyFill="1" applyBorder="1" applyAlignment="1">
      <alignment wrapText="1"/>
    </xf>
    <xf numFmtId="14" fontId="9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17" fillId="0" borderId="54" xfId="0" applyFont="1" applyBorder="1" applyAlignment="1">
      <alignment horizontal="center"/>
    </xf>
    <xf numFmtId="0" fontId="17" fillId="0" borderId="54" xfId="0" applyFont="1" applyBorder="1"/>
    <xf numFmtId="3" fontId="17" fillId="0" borderId="54" xfId="0" applyNumberFormat="1" applyFont="1" applyBorder="1"/>
    <xf numFmtId="0" fontId="18" fillId="0" borderId="54" xfId="0" applyFont="1" applyBorder="1" applyAlignment="1">
      <alignment horizontal="center"/>
    </xf>
    <xf numFmtId="49" fontId="9" fillId="2" borderId="54" xfId="0" applyNumberFormat="1" applyFont="1" applyFill="1" applyBorder="1" applyAlignment="1">
      <alignment wrapText="1"/>
    </xf>
    <xf numFmtId="49" fontId="9" fillId="2" borderId="54" xfId="0" applyNumberFormat="1" applyFont="1" applyFill="1" applyBorder="1" applyAlignment="1">
      <alignment horizontal="center" wrapText="1"/>
    </xf>
    <xf numFmtId="0" fontId="9" fillId="2" borderId="54" xfId="0" applyNumberFormat="1" applyFont="1" applyFill="1" applyBorder="1" applyAlignment="1">
      <alignment wrapText="1"/>
    </xf>
    <xf numFmtId="3" fontId="9" fillId="2" borderId="54" xfId="0" applyNumberFormat="1" applyFont="1" applyFill="1" applyBorder="1" applyAlignment="1">
      <alignment horizontal="right" wrapText="1"/>
    </xf>
    <xf numFmtId="49" fontId="1" fillId="3" borderId="55" xfId="0" applyNumberFormat="1" applyFont="1" applyFill="1" applyBorder="1" applyAlignment="1">
      <alignment horizontal="center" vertical="center" wrapText="1"/>
    </xf>
    <xf numFmtId="49" fontId="6" fillId="3" borderId="56" xfId="0" applyNumberFormat="1" applyFont="1" applyFill="1" applyBorder="1" applyAlignment="1">
      <alignment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vertical="center"/>
    </xf>
    <xf numFmtId="3" fontId="6" fillId="3" borderId="56" xfId="0" applyNumberFormat="1" applyFont="1" applyFill="1" applyBorder="1" applyAlignment="1">
      <alignment vertical="center"/>
    </xf>
    <xf numFmtId="49" fontId="20" fillId="2" borderId="54" xfId="0" applyNumberFormat="1" applyFont="1" applyFill="1" applyBorder="1" applyAlignment="1">
      <alignment wrapText="1"/>
    </xf>
    <xf numFmtId="0" fontId="19" fillId="0" borderId="54" xfId="0" applyFont="1" applyFill="1" applyBorder="1" applyAlignment="1">
      <alignment wrapText="1"/>
    </xf>
    <xf numFmtId="49" fontId="1" fillId="3" borderId="55" xfId="0" applyNumberFormat="1" applyFont="1" applyFill="1" applyBorder="1" applyAlignment="1">
      <alignment horizontal="center" vertical="center"/>
    </xf>
    <xf numFmtId="49" fontId="5" fillId="3" borderId="56" xfId="0" applyNumberFormat="1" applyFont="1" applyFill="1" applyBorder="1" applyAlignment="1">
      <alignment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vertical="center"/>
    </xf>
    <xf numFmtId="3" fontId="5" fillId="3" borderId="56" xfId="0" applyNumberFormat="1" applyFont="1" applyFill="1" applyBorder="1" applyAlignment="1">
      <alignment vertical="center"/>
    </xf>
    <xf numFmtId="49" fontId="9" fillId="2" borderId="54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left" wrapText="1"/>
    </xf>
    <xf numFmtId="49" fontId="5" fillId="3" borderId="57" xfId="0" applyNumberFormat="1" applyFont="1" applyFill="1" applyBorder="1" applyAlignment="1">
      <alignment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vertical="center"/>
    </xf>
    <xf numFmtId="3" fontId="5" fillId="3" borderId="57" xfId="0" applyNumberFormat="1" applyFont="1" applyFill="1" applyBorder="1" applyAlignment="1">
      <alignment vertical="center"/>
    </xf>
    <xf numFmtId="49" fontId="15" fillId="9" borderId="41" xfId="0" applyNumberFormat="1" applyFont="1" applyFill="1" applyBorder="1" applyAlignment="1">
      <alignment vertical="center"/>
    </xf>
    <xf numFmtId="0" fontId="10" fillId="9" borderId="42" xfId="0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49" fontId="9" fillId="2" borderId="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9" fillId="2" borderId="6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ernandez/Desktop/AUGUSTO%20ALIRO%20FERNANDEZ%20MATURANA/CEDULAS%20DE%20CULTIVO/2019/Cotizaci&#243;n_2019/Comparaci&#243;n%20Cotizacione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 "/>
      <sheetName val="Hoja2"/>
    </sheetNames>
    <sheetDataSet>
      <sheetData sheetId="0"/>
      <sheetData sheetId="1">
        <row r="32">
          <cell r="D32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43" workbookViewId="0">
      <selection activeCell="B54" sqref="B5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10" t="s">
        <v>60</v>
      </c>
      <c r="D9" s="7"/>
      <c r="E9" s="149" t="s">
        <v>90</v>
      </c>
      <c r="F9" s="150"/>
      <c r="G9" s="108">
        <v>120</v>
      </c>
    </row>
    <row r="10" spans="1:7" ht="38.25" customHeight="1" x14ac:dyDescent="0.25">
      <c r="A10" s="5"/>
      <c r="B10" s="109" t="s">
        <v>1</v>
      </c>
      <c r="C10" s="112" t="s">
        <v>61</v>
      </c>
      <c r="D10" s="7"/>
      <c r="E10" s="147" t="s">
        <v>2</v>
      </c>
      <c r="F10" s="148"/>
      <c r="G10" s="111" t="s">
        <v>56</v>
      </c>
    </row>
    <row r="11" spans="1:7" ht="18" customHeight="1" x14ac:dyDescent="0.25">
      <c r="A11" s="5"/>
      <c r="B11" s="109" t="s">
        <v>3</v>
      </c>
      <c r="C11" s="110" t="s">
        <v>62</v>
      </c>
      <c r="D11" s="7"/>
      <c r="E11" s="145" t="s">
        <v>87</v>
      </c>
      <c r="F11" s="146"/>
      <c r="G11" s="101">
        <v>50000</v>
      </c>
    </row>
    <row r="12" spans="1:7" ht="11.25" customHeight="1" x14ac:dyDescent="0.25">
      <c r="A12" s="5"/>
      <c r="B12" s="109" t="s">
        <v>4</v>
      </c>
      <c r="C12" s="110" t="s">
        <v>53</v>
      </c>
      <c r="D12" s="7"/>
      <c r="E12" s="104" t="s">
        <v>5</v>
      </c>
      <c r="F12" s="105"/>
      <c r="G12" s="108">
        <f>+G11*G9</f>
        <v>6000000</v>
      </c>
    </row>
    <row r="13" spans="1:7" ht="11.25" customHeight="1" x14ac:dyDescent="0.25">
      <c r="A13" s="5"/>
      <c r="B13" s="109" t="s">
        <v>6</v>
      </c>
      <c r="C13" s="110" t="s">
        <v>54</v>
      </c>
      <c r="D13" s="7"/>
      <c r="E13" s="145" t="s">
        <v>7</v>
      </c>
      <c r="F13" s="146"/>
      <c r="G13" s="110" t="s">
        <v>63</v>
      </c>
    </row>
    <row r="14" spans="1:7" ht="13.5" customHeight="1" x14ac:dyDescent="0.25">
      <c r="A14" s="5"/>
      <c r="B14" s="109" t="s">
        <v>8</v>
      </c>
      <c r="C14" s="110" t="s">
        <v>52</v>
      </c>
      <c r="D14" s="7"/>
      <c r="E14" s="145" t="s">
        <v>9</v>
      </c>
      <c r="F14" s="146"/>
      <c r="G14" s="110" t="s">
        <v>64</v>
      </c>
    </row>
    <row r="15" spans="1:7" ht="45" x14ac:dyDescent="0.25">
      <c r="A15" s="5"/>
      <c r="B15" s="109" t="s">
        <v>10</v>
      </c>
      <c r="C15" s="114">
        <v>44200</v>
      </c>
      <c r="D15" s="115"/>
      <c r="E15" s="151" t="s">
        <v>11</v>
      </c>
      <c r="F15" s="152"/>
      <c r="G15" s="112" t="s">
        <v>65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53" t="s">
        <v>89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12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13</v>
      </c>
      <c r="C20" s="20" t="s">
        <v>14</v>
      </c>
      <c r="D20" s="20" t="s">
        <v>15</v>
      </c>
      <c r="E20" s="20" t="s">
        <v>16</v>
      </c>
      <c r="F20" s="20" t="s">
        <v>17</v>
      </c>
      <c r="G20" s="20" t="s">
        <v>18</v>
      </c>
    </row>
    <row r="21" spans="1:7" ht="24" customHeight="1" x14ac:dyDescent="0.25">
      <c r="A21" s="13"/>
      <c r="B21" s="138" t="s">
        <v>85</v>
      </c>
      <c r="C21" s="137"/>
      <c r="D21" s="137"/>
      <c r="E21" s="137"/>
      <c r="F21" s="137"/>
      <c r="G21" s="137"/>
    </row>
    <row r="22" spans="1:7" ht="15.6" customHeight="1" x14ac:dyDescent="0.25">
      <c r="A22" s="13"/>
      <c r="B22" s="113" t="s">
        <v>66</v>
      </c>
      <c r="C22" s="106" t="s">
        <v>19</v>
      </c>
      <c r="D22" s="107">
        <f>1/8</f>
        <v>0.125</v>
      </c>
      <c r="E22" s="106" t="s">
        <v>57</v>
      </c>
      <c r="F22" s="108">
        <f>+[1]Hoja2!$D$32</f>
        <v>15000</v>
      </c>
      <c r="G22" s="108">
        <f>+(D22*F22)*G9</f>
        <v>225000</v>
      </c>
    </row>
    <row r="23" spans="1:7" ht="26.1" customHeight="1" x14ac:dyDescent="0.25">
      <c r="A23" s="13"/>
      <c r="B23" s="113" t="s">
        <v>67</v>
      </c>
      <c r="C23" s="106" t="s">
        <v>19</v>
      </c>
      <c r="D23" s="107">
        <v>0.32</v>
      </c>
      <c r="E23" s="106" t="s">
        <v>57</v>
      </c>
      <c r="F23" s="108">
        <f>+F22</f>
        <v>15000</v>
      </c>
      <c r="G23" s="108">
        <f>+(D23*F23)*G9</f>
        <v>576000</v>
      </c>
    </row>
    <row r="24" spans="1:7" ht="26.1" customHeight="1" x14ac:dyDescent="0.25">
      <c r="A24" s="13"/>
      <c r="B24" s="130" t="s">
        <v>77</v>
      </c>
      <c r="C24" s="121"/>
      <c r="D24" s="117"/>
      <c r="E24" s="119"/>
      <c r="F24" s="118"/>
      <c r="G24" s="118"/>
    </row>
    <row r="25" spans="1:7" ht="26.1" customHeight="1" x14ac:dyDescent="0.25">
      <c r="A25" s="13"/>
      <c r="B25" s="120" t="s">
        <v>73</v>
      </c>
      <c r="C25" s="121" t="s">
        <v>69</v>
      </c>
      <c r="D25" s="122">
        <v>0.12</v>
      </c>
      <c r="E25" s="121" t="s">
        <v>55</v>
      </c>
      <c r="F25" s="123">
        <v>13400</v>
      </c>
      <c r="G25" s="123">
        <f>+(D25*F25)*G9</f>
        <v>192960</v>
      </c>
    </row>
    <row r="26" spans="1:7" ht="15" x14ac:dyDescent="0.25">
      <c r="A26" s="13"/>
      <c r="B26" s="130" t="s">
        <v>76</v>
      </c>
      <c r="C26" s="121"/>
      <c r="D26" s="117"/>
      <c r="E26" s="116"/>
      <c r="F26" s="118"/>
      <c r="G26" s="118"/>
    </row>
    <row r="27" spans="1:7" ht="15" x14ac:dyDescent="0.25">
      <c r="A27" s="13"/>
      <c r="B27" s="120" t="s">
        <v>74</v>
      </c>
      <c r="C27" s="121" t="s">
        <v>75</v>
      </c>
      <c r="D27" s="122">
        <f>1/8</f>
        <v>0.125</v>
      </c>
      <c r="E27" s="121" t="s">
        <v>55</v>
      </c>
      <c r="F27" s="123">
        <v>15000</v>
      </c>
      <c r="G27" s="123">
        <f>+(D27*F27)*G9</f>
        <v>225000</v>
      </c>
    </row>
    <row r="28" spans="1:7" ht="15" x14ac:dyDescent="0.25">
      <c r="A28" s="52"/>
      <c r="B28" s="129" t="s">
        <v>86</v>
      </c>
      <c r="C28" s="121"/>
      <c r="D28" s="122"/>
      <c r="E28" s="121"/>
      <c r="F28" s="123"/>
      <c r="G28" s="123"/>
    </row>
    <row r="29" spans="1:7" ht="15" x14ac:dyDescent="0.25">
      <c r="A29" s="52"/>
      <c r="B29" s="120" t="s">
        <v>74</v>
      </c>
      <c r="C29" s="121" t="s">
        <v>75</v>
      </c>
      <c r="D29" s="122">
        <v>1</v>
      </c>
      <c r="E29" s="121" t="s">
        <v>55</v>
      </c>
      <c r="F29" s="123">
        <v>15000</v>
      </c>
      <c r="G29" s="123">
        <f>+(D29*F29)*G9</f>
        <v>1800000</v>
      </c>
    </row>
    <row r="30" spans="1:7" ht="12.75" customHeight="1" x14ac:dyDescent="0.25">
      <c r="A30" s="13"/>
      <c r="B30" s="139" t="s">
        <v>20</v>
      </c>
      <c r="C30" s="140"/>
      <c r="D30" s="140"/>
      <c r="E30" s="140"/>
      <c r="F30" s="141"/>
      <c r="G30" s="142">
        <f>SUM(G22:G29)</f>
        <v>3018960</v>
      </c>
    </row>
    <row r="31" spans="1:7" ht="12" customHeight="1" x14ac:dyDescent="0.25">
      <c r="A31" s="2"/>
      <c r="B31" s="14"/>
      <c r="C31" s="16"/>
      <c r="D31" s="16"/>
      <c r="E31" s="16"/>
      <c r="F31" s="21"/>
      <c r="G31" s="21"/>
    </row>
    <row r="32" spans="1:7" ht="12" customHeight="1" x14ac:dyDescent="0.25">
      <c r="A32" s="5"/>
      <c r="B32" s="22" t="s">
        <v>21</v>
      </c>
      <c r="C32" s="23"/>
      <c r="D32" s="24"/>
      <c r="E32" s="24"/>
      <c r="F32" s="25"/>
      <c r="G32" s="25"/>
    </row>
    <row r="33" spans="1:11" ht="24" customHeight="1" x14ac:dyDescent="0.25">
      <c r="A33" s="5"/>
      <c r="B33" s="26" t="s">
        <v>13</v>
      </c>
      <c r="C33" s="27" t="s">
        <v>14</v>
      </c>
      <c r="D33" s="27" t="s">
        <v>15</v>
      </c>
      <c r="E33" s="26" t="s">
        <v>16</v>
      </c>
      <c r="F33" s="27" t="s">
        <v>17</v>
      </c>
      <c r="G33" s="26" t="s">
        <v>18</v>
      </c>
    </row>
    <row r="34" spans="1:11" ht="12" customHeight="1" x14ac:dyDescent="0.25">
      <c r="A34" s="5"/>
      <c r="B34" s="28"/>
      <c r="C34" s="29"/>
      <c r="D34" s="29"/>
      <c r="E34" s="29"/>
      <c r="F34" s="28"/>
      <c r="G34" s="28"/>
    </row>
    <row r="35" spans="1:11" ht="12" customHeight="1" x14ac:dyDescent="0.25">
      <c r="A35" s="5"/>
      <c r="B35" s="30" t="s">
        <v>22</v>
      </c>
      <c r="C35" s="31"/>
      <c r="D35" s="31"/>
      <c r="E35" s="31"/>
      <c r="F35" s="32"/>
      <c r="G35" s="32"/>
    </row>
    <row r="36" spans="1:11" ht="12" customHeight="1" x14ac:dyDescent="0.25">
      <c r="A36" s="2"/>
      <c r="B36" s="33"/>
      <c r="C36" s="34"/>
      <c r="D36" s="34"/>
      <c r="E36" s="34"/>
      <c r="F36" s="35"/>
      <c r="G36" s="35"/>
    </row>
    <row r="37" spans="1:11" ht="12" customHeight="1" x14ac:dyDescent="0.25">
      <c r="A37" s="5"/>
      <c r="B37" s="22" t="s">
        <v>23</v>
      </c>
      <c r="C37" s="23"/>
      <c r="D37" s="24"/>
      <c r="E37" s="24"/>
      <c r="F37" s="25"/>
      <c r="G37" s="25"/>
    </row>
    <row r="38" spans="1:11" ht="24" customHeight="1" x14ac:dyDescent="0.25">
      <c r="A38" s="5"/>
      <c r="B38" s="131" t="s">
        <v>13</v>
      </c>
      <c r="C38" s="131" t="s">
        <v>14</v>
      </c>
      <c r="D38" s="131" t="s">
        <v>15</v>
      </c>
      <c r="E38" s="131" t="s">
        <v>16</v>
      </c>
      <c r="F38" s="124" t="s">
        <v>17</v>
      </c>
      <c r="G38" s="131" t="s">
        <v>18</v>
      </c>
    </row>
    <row r="39" spans="1:11" ht="12.75" customHeight="1" x14ac:dyDescent="0.25">
      <c r="A39" s="52"/>
      <c r="B39" s="120"/>
      <c r="C39" s="121"/>
      <c r="D39" s="122"/>
      <c r="E39" s="136"/>
      <c r="F39" s="123"/>
      <c r="G39" s="123"/>
    </row>
    <row r="40" spans="1:11" ht="12.75" customHeight="1" x14ac:dyDescent="0.25">
      <c r="A40" s="5"/>
      <c r="B40" s="132" t="s">
        <v>24</v>
      </c>
      <c r="C40" s="133"/>
      <c r="D40" s="133"/>
      <c r="E40" s="133"/>
      <c r="F40" s="134"/>
      <c r="G40" s="135"/>
    </row>
    <row r="41" spans="1:11" ht="12" customHeight="1" x14ac:dyDescent="0.25">
      <c r="A41" s="2"/>
      <c r="B41" s="33"/>
      <c r="C41" s="34"/>
      <c r="D41" s="34"/>
      <c r="E41" s="34"/>
      <c r="F41" s="35"/>
      <c r="G41" s="35"/>
    </row>
    <row r="42" spans="1:11" ht="12" customHeight="1" x14ac:dyDescent="0.25">
      <c r="A42" s="5"/>
      <c r="B42" s="22" t="s">
        <v>25</v>
      </c>
      <c r="C42" s="23"/>
      <c r="D42" s="24"/>
      <c r="E42" s="24"/>
      <c r="F42" s="25"/>
      <c r="G42" s="25"/>
    </row>
    <row r="43" spans="1:11" ht="24" customHeight="1" x14ac:dyDescent="0.25">
      <c r="A43" s="5"/>
      <c r="B43" s="124" t="s">
        <v>26</v>
      </c>
      <c r="C43" s="124" t="s">
        <v>27</v>
      </c>
      <c r="D43" s="124" t="s">
        <v>28</v>
      </c>
      <c r="E43" s="124" t="s">
        <v>16</v>
      </c>
      <c r="F43" s="124" t="s">
        <v>17</v>
      </c>
      <c r="G43" s="124" t="s">
        <v>18</v>
      </c>
      <c r="K43" s="92"/>
    </row>
    <row r="44" spans="1:11" ht="15" x14ac:dyDescent="0.25">
      <c r="A44" s="52"/>
      <c r="B44" s="129" t="s">
        <v>83</v>
      </c>
      <c r="C44" s="121"/>
      <c r="D44" s="122"/>
      <c r="E44" s="121"/>
      <c r="F44" s="123"/>
      <c r="G44" s="123"/>
      <c r="K44" s="92"/>
    </row>
    <row r="45" spans="1:11" ht="15" x14ac:dyDescent="0.25">
      <c r="A45" s="52"/>
      <c r="B45" s="120" t="s">
        <v>84</v>
      </c>
      <c r="C45" s="121" t="s">
        <v>29</v>
      </c>
      <c r="D45" s="122">
        <v>0.4</v>
      </c>
      <c r="E45" s="121" t="s">
        <v>55</v>
      </c>
      <c r="F45" s="123">
        <v>25000</v>
      </c>
      <c r="G45" s="123">
        <f>+(D45*F45)*G9</f>
        <v>1200000</v>
      </c>
      <c r="K45" s="92"/>
    </row>
    <row r="46" spans="1:11" ht="12.75" customHeight="1" x14ac:dyDescent="0.25">
      <c r="A46" s="52"/>
      <c r="B46" s="130" t="s">
        <v>76</v>
      </c>
      <c r="C46" s="117"/>
      <c r="D46" s="117"/>
      <c r="E46" s="117"/>
      <c r="F46" s="118"/>
      <c r="G46" s="118"/>
      <c r="K46" s="92"/>
    </row>
    <row r="47" spans="1:11" ht="12.75" customHeight="1" x14ac:dyDescent="0.25">
      <c r="A47" s="52"/>
      <c r="B47" s="120" t="s">
        <v>68</v>
      </c>
      <c r="C47" s="121" t="s">
        <v>69</v>
      </c>
      <c r="D47" s="122">
        <v>4.2599999999999999E-2</v>
      </c>
      <c r="E47" s="121" t="s">
        <v>55</v>
      </c>
      <c r="F47" s="123">
        <v>27000</v>
      </c>
      <c r="G47" s="123">
        <f>+(D47*F47)*G9</f>
        <v>138024</v>
      </c>
    </row>
    <row r="48" spans="1:11" ht="12.75" customHeight="1" x14ac:dyDescent="0.25">
      <c r="A48" s="52"/>
      <c r="B48" s="120" t="s">
        <v>70</v>
      </c>
      <c r="C48" s="121" t="s">
        <v>29</v>
      </c>
      <c r="D48" s="122">
        <v>4.3E-3</v>
      </c>
      <c r="E48" s="121" t="s">
        <v>55</v>
      </c>
      <c r="F48" s="123">
        <v>32500</v>
      </c>
      <c r="G48" s="123">
        <f>+(D48*F48)*G9</f>
        <v>16770</v>
      </c>
    </row>
    <row r="49" spans="1:7" ht="12.75" customHeight="1" x14ac:dyDescent="0.25">
      <c r="A49" s="52"/>
      <c r="B49" s="120" t="s">
        <v>71</v>
      </c>
      <c r="C49" s="121" t="s">
        <v>72</v>
      </c>
      <c r="D49" s="122">
        <v>0.1</v>
      </c>
      <c r="E49" s="121" t="s">
        <v>55</v>
      </c>
      <c r="F49" s="123">
        <v>1300</v>
      </c>
      <c r="G49" s="123">
        <f>+(D49*F49)*G9</f>
        <v>15600</v>
      </c>
    </row>
    <row r="50" spans="1:7" ht="13.5" customHeight="1" x14ac:dyDescent="0.25">
      <c r="A50" s="5"/>
      <c r="B50" s="125" t="s">
        <v>30</v>
      </c>
      <c r="C50" s="126"/>
      <c r="D50" s="126"/>
      <c r="E50" s="126"/>
      <c r="F50" s="127"/>
      <c r="G50" s="128">
        <f>SUM(G45:G49)</f>
        <v>1370394</v>
      </c>
    </row>
    <row r="51" spans="1:7" ht="12" customHeight="1" x14ac:dyDescent="0.25">
      <c r="A51" s="2"/>
      <c r="B51" s="33"/>
      <c r="C51" s="34"/>
      <c r="D51" s="34"/>
      <c r="E51" s="38"/>
      <c r="F51" s="35"/>
      <c r="G51" s="35"/>
    </row>
    <row r="52" spans="1:7" ht="12" customHeight="1" x14ac:dyDescent="0.25">
      <c r="A52" s="5"/>
      <c r="B52" s="22" t="s">
        <v>31</v>
      </c>
      <c r="C52" s="23"/>
      <c r="D52" s="24"/>
      <c r="E52" s="24"/>
      <c r="F52" s="25"/>
      <c r="G52" s="25"/>
    </row>
    <row r="53" spans="1:7" ht="24" customHeight="1" x14ac:dyDescent="0.25">
      <c r="A53" s="5"/>
      <c r="B53" s="36" t="s">
        <v>32</v>
      </c>
      <c r="C53" s="37" t="s">
        <v>27</v>
      </c>
      <c r="D53" s="37" t="s">
        <v>28</v>
      </c>
      <c r="E53" s="36" t="s">
        <v>16</v>
      </c>
      <c r="F53" s="37" t="s">
        <v>17</v>
      </c>
      <c r="G53" s="36" t="s">
        <v>18</v>
      </c>
    </row>
    <row r="54" spans="1:7" ht="12.75" customHeight="1" x14ac:dyDescent="0.25">
      <c r="A54" s="13"/>
      <c r="B54" s="99"/>
      <c r="C54" s="100"/>
      <c r="D54" s="101"/>
      <c r="E54" s="102"/>
      <c r="F54" s="103"/>
      <c r="G54" s="101"/>
    </row>
    <row r="55" spans="1:7" ht="13.5" customHeight="1" x14ac:dyDescent="0.25">
      <c r="A55" s="5"/>
      <c r="B55" s="95" t="s">
        <v>33</v>
      </c>
      <c r="C55" s="96"/>
      <c r="D55" s="96"/>
      <c r="E55" s="96"/>
      <c r="F55" s="97"/>
      <c r="G55" s="98"/>
    </row>
    <row r="56" spans="1:7" ht="12" customHeight="1" x14ac:dyDescent="0.25">
      <c r="A56" s="2"/>
      <c r="B56" s="55"/>
      <c r="C56" s="55"/>
      <c r="D56" s="55"/>
      <c r="E56" s="55"/>
      <c r="F56" s="56"/>
      <c r="G56" s="56"/>
    </row>
    <row r="57" spans="1:7" ht="12" customHeight="1" x14ac:dyDescent="0.25">
      <c r="A57" s="52"/>
      <c r="B57" s="57" t="s">
        <v>34</v>
      </c>
      <c r="C57" s="58"/>
      <c r="D57" s="58"/>
      <c r="E57" s="58"/>
      <c r="F57" s="58"/>
      <c r="G57" s="59">
        <f>G30+G40+G50+G55</f>
        <v>4389354</v>
      </c>
    </row>
    <row r="58" spans="1:7" ht="12" customHeight="1" x14ac:dyDescent="0.25">
      <c r="A58" s="52"/>
      <c r="B58" s="60" t="s">
        <v>35</v>
      </c>
      <c r="C58" s="40"/>
      <c r="D58" s="40"/>
      <c r="E58" s="40"/>
      <c r="F58" s="40"/>
      <c r="G58" s="61">
        <f>G57*0.05</f>
        <v>219467.7</v>
      </c>
    </row>
    <row r="59" spans="1:7" ht="12" customHeight="1" x14ac:dyDescent="0.25">
      <c r="A59" s="52"/>
      <c r="B59" s="62" t="s">
        <v>36</v>
      </c>
      <c r="C59" s="39"/>
      <c r="D59" s="39"/>
      <c r="E59" s="39"/>
      <c r="F59" s="39"/>
      <c r="G59" s="63">
        <f>G58+G57</f>
        <v>4608821.7</v>
      </c>
    </row>
    <row r="60" spans="1:7" ht="12" customHeight="1" x14ac:dyDescent="0.25">
      <c r="A60" s="52"/>
      <c r="B60" s="60" t="s">
        <v>37</v>
      </c>
      <c r="C60" s="40"/>
      <c r="D60" s="40"/>
      <c r="E60" s="40"/>
      <c r="F60" s="40"/>
      <c r="G60" s="61">
        <f>G12</f>
        <v>6000000</v>
      </c>
    </row>
    <row r="61" spans="1:7" ht="12" customHeight="1" x14ac:dyDescent="0.25">
      <c r="A61" s="52"/>
      <c r="B61" s="64" t="s">
        <v>38</v>
      </c>
      <c r="C61" s="65"/>
      <c r="D61" s="65"/>
      <c r="E61" s="65"/>
      <c r="F61" s="65"/>
      <c r="G61" s="66">
        <f>G60-G59</f>
        <v>1391178.2999999998</v>
      </c>
    </row>
    <row r="62" spans="1:7" ht="12" customHeight="1" x14ac:dyDescent="0.25">
      <c r="A62" s="52"/>
      <c r="B62" s="53" t="s">
        <v>39</v>
      </c>
      <c r="C62" s="54"/>
      <c r="D62" s="54"/>
      <c r="E62" s="54"/>
      <c r="F62" s="54"/>
      <c r="G62" s="49"/>
    </row>
    <row r="63" spans="1:7" ht="12.75" customHeight="1" thickBot="1" x14ac:dyDescent="0.3">
      <c r="A63" s="52"/>
      <c r="B63" s="67"/>
      <c r="C63" s="54"/>
      <c r="D63" s="54"/>
      <c r="E63" s="54"/>
      <c r="F63" s="54"/>
      <c r="G63" s="49"/>
    </row>
    <row r="64" spans="1:7" ht="12" customHeight="1" x14ac:dyDescent="0.25">
      <c r="A64" s="52"/>
      <c r="B64" s="79" t="s">
        <v>40</v>
      </c>
      <c r="C64" s="80"/>
      <c r="D64" s="80"/>
      <c r="E64" s="80"/>
      <c r="F64" s="81"/>
      <c r="G64" s="49"/>
    </row>
    <row r="65" spans="1:7" ht="12" customHeight="1" x14ac:dyDescent="0.25">
      <c r="A65" s="52"/>
      <c r="B65" s="93" t="s">
        <v>41</v>
      </c>
      <c r="C65" s="51"/>
      <c r="D65" s="51"/>
      <c r="E65" s="51"/>
      <c r="F65" s="82"/>
      <c r="G65" s="49"/>
    </row>
    <row r="66" spans="1:7" ht="12" customHeight="1" x14ac:dyDescent="0.25">
      <c r="A66" s="52"/>
      <c r="B66" s="93" t="s">
        <v>58</v>
      </c>
      <c r="C66" s="51"/>
      <c r="D66" s="51"/>
      <c r="E66" s="51"/>
      <c r="F66" s="82"/>
      <c r="G66" s="49"/>
    </row>
    <row r="67" spans="1:7" ht="12" customHeight="1" x14ac:dyDescent="0.25">
      <c r="A67" s="52"/>
      <c r="B67" s="93" t="s">
        <v>78</v>
      </c>
      <c r="C67" s="51"/>
      <c r="D67" s="51"/>
      <c r="E67" s="51"/>
      <c r="F67" s="82"/>
      <c r="G67" s="49"/>
    </row>
    <row r="68" spans="1:7" ht="12" customHeight="1" x14ac:dyDescent="0.25">
      <c r="A68" s="52"/>
      <c r="B68" s="93" t="s">
        <v>59</v>
      </c>
      <c r="C68" s="51"/>
      <c r="D68" s="51"/>
      <c r="E68" s="51"/>
      <c r="F68" s="82"/>
      <c r="G68" s="49"/>
    </row>
    <row r="69" spans="1:7" ht="12" customHeight="1" x14ac:dyDescent="0.25">
      <c r="A69" s="52"/>
      <c r="B69" s="93" t="s">
        <v>79</v>
      </c>
      <c r="C69" s="51"/>
      <c r="D69" s="51"/>
      <c r="E69" s="51"/>
      <c r="F69" s="82"/>
      <c r="G69" s="49"/>
    </row>
    <row r="70" spans="1:7" ht="12" customHeight="1" thickBot="1" x14ac:dyDescent="0.3">
      <c r="A70" s="52"/>
      <c r="B70" s="94" t="s">
        <v>82</v>
      </c>
      <c r="C70" s="83"/>
      <c r="D70" s="83"/>
      <c r="E70" s="83"/>
      <c r="F70" s="84"/>
      <c r="G70" s="49"/>
    </row>
    <row r="71" spans="1:7" ht="12.75" customHeight="1" x14ac:dyDescent="0.25">
      <c r="A71" s="52"/>
      <c r="B71" s="77"/>
      <c r="C71" s="51"/>
      <c r="D71" s="51"/>
      <c r="E71" s="51"/>
      <c r="F71" s="51"/>
      <c r="G71" s="49"/>
    </row>
    <row r="72" spans="1:7" ht="15" customHeight="1" thickBot="1" x14ac:dyDescent="0.3">
      <c r="A72" s="52"/>
      <c r="B72" s="143" t="s">
        <v>42</v>
      </c>
      <c r="C72" s="144"/>
      <c r="D72" s="76"/>
      <c r="E72" s="42"/>
      <c r="F72" s="42"/>
      <c r="G72" s="49"/>
    </row>
    <row r="73" spans="1:7" ht="12" customHeight="1" x14ac:dyDescent="0.25">
      <c r="A73" s="52"/>
      <c r="B73" s="69" t="s">
        <v>32</v>
      </c>
      <c r="C73" s="43" t="s">
        <v>43</v>
      </c>
      <c r="D73" s="70" t="s">
        <v>44</v>
      </c>
      <c r="E73" s="42"/>
      <c r="F73" s="42"/>
      <c r="G73" s="49"/>
    </row>
    <row r="74" spans="1:7" ht="12" customHeight="1" x14ac:dyDescent="0.25">
      <c r="A74" s="52"/>
      <c r="B74" s="71" t="s">
        <v>45</v>
      </c>
      <c r="C74" s="44">
        <f>+G30</f>
        <v>3018960</v>
      </c>
      <c r="D74" s="72">
        <f>(C74/C80)</f>
        <v>0.65503944316179552</v>
      </c>
      <c r="E74" s="42"/>
      <c r="F74" s="42"/>
      <c r="G74" s="49"/>
    </row>
    <row r="75" spans="1:7" ht="12" customHeight="1" x14ac:dyDescent="0.25">
      <c r="A75" s="52"/>
      <c r="B75" s="71" t="s">
        <v>46</v>
      </c>
      <c r="C75" s="45">
        <v>0</v>
      </c>
      <c r="D75" s="72">
        <v>0</v>
      </c>
      <c r="E75" s="42"/>
      <c r="F75" s="42"/>
      <c r="G75" s="49"/>
    </row>
    <row r="76" spans="1:7" ht="12" customHeight="1" x14ac:dyDescent="0.25">
      <c r="A76" s="52"/>
      <c r="B76" s="71" t="s">
        <v>47</v>
      </c>
      <c r="C76" s="44">
        <f>+G40</f>
        <v>0</v>
      </c>
      <c r="D76" s="72">
        <f>(C76/C80)</f>
        <v>0</v>
      </c>
      <c r="E76" s="42"/>
      <c r="F76" s="42"/>
      <c r="G76" s="49"/>
    </row>
    <row r="77" spans="1:7" ht="12" customHeight="1" x14ac:dyDescent="0.25">
      <c r="A77" s="52"/>
      <c r="B77" s="71" t="s">
        <v>26</v>
      </c>
      <c r="C77" s="44">
        <f>+G50</f>
        <v>1370394</v>
      </c>
      <c r="D77" s="72">
        <f>(C77/C80)</f>
        <v>0.29734150921915681</v>
      </c>
      <c r="E77" s="42"/>
      <c r="F77" s="42"/>
      <c r="G77" s="49"/>
    </row>
    <row r="78" spans="1:7" ht="12" customHeight="1" x14ac:dyDescent="0.25">
      <c r="A78" s="52"/>
      <c r="B78" s="71" t="s">
        <v>48</v>
      </c>
      <c r="C78" s="46">
        <f>+G55</f>
        <v>0</v>
      </c>
      <c r="D78" s="72">
        <f>(C78/C80)</f>
        <v>0</v>
      </c>
      <c r="E78" s="48"/>
      <c r="F78" s="48"/>
      <c r="G78" s="49"/>
    </row>
    <row r="79" spans="1:7" ht="12" customHeight="1" x14ac:dyDescent="0.25">
      <c r="A79" s="52"/>
      <c r="B79" s="71" t="s">
        <v>49</v>
      </c>
      <c r="C79" s="46">
        <f>+G58</f>
        <v>219467.7</v>
      </c>
      <c r="D79" s="72">
        <f>(C79/C80)</f>
        <v>4.7619047619047616E-2</v>
      </c>
      <c r="E79" s="48"/>
      <c r="F79" s="48"/>
      <c r="G79" s="49"/>
    </row>
    <row r="80" spans="1:7" ht="12.75" customHeight="1" thickBot="1" x14ac:dyDescent="0.3">
      <c r="A80" s="52"/>
      <c r="B80" s="73" t="s">
        <v>50</v>
      </c>
      <c r="C80" s="74">
        <f>SUM(C74:C79)</f>
        <v>4608821.7</v>
      </c>
      <c r="D80" s="75">
        <f>SUM(D74:D79)</f>
        <v>1</v>
      </c>
      <c r="E80" s="48"/>
      <c r="F80" s="48"/>
      <c r="G80" s="49"/>
    </row>
    <row r="81" spans="1:7" ht="12" customHeight="1" x14ac:dyDescent="0.25">
      <c r="A81" s="52"/>
      <c r="B81" s="67"/>
      <c r="C81" s="54"/>
      <c r="D81" s="54"/>
      <c r="E81" s="54"/>
      <c r="F81" s="54"/>
      <c r="G81" s="49"/>
    </row>
    <row r="82" spans="1:7" ht="12.75" customHeight="1" x14ac:dyDescent="0.25">
      <c r="A82" s="52"/>
      <c r="B82" s="68"/>
      <c r="C82" s="54"/>
      <c r="D82" s="54"/>
      <c r="E82" s="54"/>
      <c r="F82" s="54"/>
      <c r="G82" s="49"/>
    </row>
    <row r="83" spans="1:7" ht="12" customHeight="1" thickBot="1" x14ac:dyDescent="0.3">
      <c r="A83" s="41"/>
      <c r="B83" s="86"/>
      <c r="C83" s="87" t="s">
        <v>80</v>
      </c>
      <c r="D83" s="88"/>
      <c r="E83" s="89"/>
      <c r="F83" s="47"/>
      <c r="G83" s="49"/>
    </row>
    <row r="84" spans="1:7" ht="12" customHeight="1" thickBot="1" x14ac:dyDescent="0.3">
      <c r="A84" s="52"/>
      <c r="B84" s="90" t="s">
        <v>88</v>
      </c>
      <c r="C84" s="74">
        <v>100</v>
      </c>
      <c r="D84" s="74">
        <v>120</v>
      </c>
      <c r="E84" s="74">
        <v>140</v>
      </c>
      <c r="F84" s="85"/>
      <c r="G84" s="50"/>
    </row>
    <row r="85" spans="1:7" ht="12.75" customHeight="1" thickBot="1" x14ac:dyDescent="0.3">
      <c r="A85" s="52"/>
      <c r="B85" s="73" t="s">
        <v>81</v>
      </c>
      <c r="C85" s="74">
        <f>(G59/C84)</f>
        <v>46088.217000000004</v>
      </c>
      <c r="D85" s="74">
        <f>(G59/D84)</f>
        <v>38406.847500000003</v>
      </c>
      <c r="E85" s="91">
        <f>(G59/E84)</f>
        <v>32920.154999999999</v>
      </c>
      <c r="F85" s="85"/>
      <c r="G85" s="50"/>
    </row>
    <row r="86" spans="1:7" ht="15.6" customHeight="1" x14ac:dyDescent="0.25">
      <c r="A86" s="52"/>
      <c r="B86" s="78" t="s">
        <v>51</v>
      </c>
      <c r="C86" s="51"/>
      <c r="D86" s="51"/>
      <c r="E86" s="51"/>
      <c r="F86" s="51"/>
      <c r="G86" s="51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2021-03-03T17:38:11Z</dcterms:modified>
</cp:coreProperties>
</file>