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ARVEJ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7" i="1" l="1"/>
  <c r="G48" i="1"/>
  <c r="G49" i="1"/>
  <c r="G50" i="1"/>
  <c r="G52" i="1"/>
  <c r="G39" i="1" l="1"/>
  <c r="G37" i="1" l="1"/>
  <c r="G38" i="1"/>
  <c r="G36" i="1"/>
  <c r="G40" i="1" l="1"/>
  <c r="G60" i="1" s="1"/>
  <c r="G58" i="1"/>
  <c r="G25" i="1"/>
  <c r="G24" i="1"/>
  <c r="G22" i="1"/>
  <c r="G23" i="1"/>
  <c r="G32" i="1" l="1"/>
  <c r="G45" i="1" l="1"/>
  <c r="C78" i="1" l="1"/>
  <c r="C81" i="1"/>
  <c r="G21" i="1"/>
  <c r="G63" i="1"/>
  <c r="G26" i="1" l="1"/>
  <c r="C77" i="1" s="1"/>
  <c r="G53" i="1"/>
  <c r="C80" i="1" s="1"/>
  <c r="C79" i="1"/>
  <c r="G61" i="1" l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<sst xmlns="http://schemas.openxmlformats.org/spreadsheetml/2006/main" count="139" uniqueCount="99">
  <si>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</si>
  <si>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</si>
  <si>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</si>
  <si>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</si>
  <si>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</si>
  <si>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</si>
  <si>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</si>
  <si>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</si>
  <si>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</si>
  <si>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</si>
  <si>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</si>
  <si>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</si>
  <si>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</si>
  <si>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</si>
  <si>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</si>
  <si>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</si>
  <si>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</si>
  <si>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</si>
  <si>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</si>
  <si>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</si>
  <si>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</si>
  <si>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</si>
  <si>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</si>
  <si>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</si>
  <si>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</si>
  <si>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</si>
  <si>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</si>
  <si>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</si>
  <si>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</si>
  <si>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</si>
  <si>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</si>
  <si>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</si>
  <si>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</si>
  <si>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</si>
  <si>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</si>
  <si>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</si>
  <si>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</si>
  <si>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</si>
  <si>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</si>
  <si>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</si>
  <si>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</si>
  <si>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</si>
  <si>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</si>
  <si>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</si>
  <si>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</si>
  <si>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</si>
  <si>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</si>
  <si>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</si>
  <si>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</si>
  <si>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</si>
  <si>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</si>
  <si>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</si>
  <si>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</si>
  <si>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</si>
  <si>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</si>
  <si>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</si>
  <si>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</si>
  <si>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</si>
  <si>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</si>
  <si>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</si>
  <si>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</si>
  <si>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SAN CARLOS, ÑIQUEN</t>
  </si>
  <si>
    <t>Agosto</t>
  </si>
  <si>
    <t>Lt</t>
  </si>
  <si>
    <t>FERTILIZANTES</t>
  </si>
  <si>
    <t>Cosecha</t>
  </si>
  <si>
    <t>HERBICIDAS</t>
  </si>
  <si>
    <t>ARVEJA VERDE</t>
  </si>
  <si>
    <t>PERFECT FREEZER</t>
  </si>
  <si>
    <t>MEDIO ALTO</t>
  </si>
  <si>
    <t>AGROINDUSTRIA</t>
  </si>
  <si>
    <t>SEQUÍA, HELADA</t>
  </si>
  <si>
    <t>MARZO</t>
  </si>
  <si>
    <t>RENDIMIENTO (Kg/Há.)</t>
  </si>
  <si>
    <t>PRECIO ESPERADO ($/Kg)</t>
  </si>
  <si>
    <t>Riego</t>
  </si>
  <si>
    <t>Noviembre-Marzo</t>
  </si>
  <si>
    <t>Aplicación Herbicida</t>
  </si>
  <si>
    <t>Noviembre</t>
  </si>
  <si>
    <t>Limpia</t>
  </si>
  <si>
    <t>Marzo</t>
  </si>
  <si>
    <t>Trilla</t>
  </si>
  <si>
    <t>Septiembre</t>
  </si>
  <si>
    <t xml:space="preserve">Rastraje </t>
  </si>
  <si>
    <t>Siembra</t>
  </si>
  <si>
    <t>Octubre</t>
  </si>
  <si>
    <t>Trazado Regueros</t>
  </si>
  <si>
    <t>SEMILLA</t>
  </si>
  <si>
    <t>Perfect freezer</t>
  </si>
  <si>
    <t>kg</t>
  </si>
  <si>
    <t>Mayo</t>
  </si>
  <si>
    <t>Superfosfato triple</t>
  </si>
  <si>
    <t>Salitre potásico</t>
  </si>
  <si>
    <t>HERBICIDA</t>
  </si>
  <si>
    <t>FUNGICIDA</t>
  </si>
  <si>
    <t>DESINFECTANTE SEMILLA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</si>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</sst>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D40" sqref="D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51" t="s">
        <v>73</v>
      </c>
      <c r="F9" s="152"/>
      <c r="G9" s="9">
        <v>9000</v>
      </c>
    </row>
    <row r="10" spans="1:7" ht="18.75" customHeight="1" x14ac:dyDescent="0.25">
      <c r="A10" s="5"/>
      <c r="B10" s="10" t="s">
        <v>1</v>
      </c>
      <c r="C10" s="122" t="s">
        <v>68</v>
      </c>
      <c r="D10" s="11"/>
      <c r="E10" s="149" t="s">
        <v>2</v>
      </c>
      <c r="F10" s="150"/>
      <c r="G10" s="13" t="s">
        <v>72</v>
      </c>
    </row>
    <row r="11" spans="1:7" ht="18" customHeight="1" x14ac:dyDescent="0.25">
      <c r="A11" s="5"/>
      <c r="B11" s="10" t="s">
        <v>3</v>
      </c>
      <c r="C11" s="13" t="s">
        <v>69</v>
      </c>
      <c r="D11" s="11"/>
      <c r="E11" s="149" t="s">
        <v>74</v>
      </c>
      <c r="F11" s="150"/>
      <c r="G11" s="124">
        <v>200</v>
      </c>
    </row>
    <row r="12" spans="1:7" ht="11.25" customHeight="1" x14ac:dyDescent="0.25">
      <c r="A12" s="5"/>
      <c r="B12" s="10" t="s">
        <v>4</v>
      </c>
      <c r="C12" s="14" t="s">
        <v>59</v>
      </c>
      <c r="D12" s="11"/>
      <c r="E12" s="15" t="s">
        <v>5</v>
      </c>
      <c r="F12" s="16"/>
      <c r="G12" s="17">
        <f>G9*G11</f>
        <v>1800000</v>
      </c>
    </row>
    <row r="13" spans="1:7" ht="11.25" customHeight="1" x14ac:dyDescent="0.25">
      <c r="A13" s="5"/>
      <c r="B13" s="10" t="s">
        <v>6</v>
      </c>
      <c r="C13" s="13" t="s">
        <v>60</v>
      </c>
      <c r="D13" s="11"/>
      <c r="E13" s="149" t="s">
        <v>7</v>
      </c>
      <c r="F13" s="150"/>
      <c r="G13" s="13" t="s">
        <v>70</v>
      </c>
    </row>
    <row r="14" spans="1:7" ht="13.5" customHeight="1" x14ac:dyDescent="0.25">
      <c r="A14" s="5"/>
      <c r="B14" s="10" t="s">
        <v>8</v>
      </c>
      <c r="C14" s="13" t="s">
        <v>61</v>
      </c>
      <c r="D14" s="11"/>
      <c r="E14" s="149" t="s">
        <v>9</v>
      </c>
      <c r="F14" s="150"/>
      <c r="G14" s="13" t="s">
        <v>72</v>
      </c>
    </row>
    <row r="15" spans="1:7" ht="25.5" customHeight="1" x14ac:dyDescent="0.25">
      <c r="A15" s="5"/>
      <c r="B15" s="10" t="s">
        <v>10</v>
      </c>
      <c r="C15" s="123">
        <v>44228</v>
      </c>
      <c r="D15" s="11"/>
      <c r="E15" s="153" t="s">
        <v>11</v>
      </c>
      <c r="F15" s="154"/>
      <c r="G15" s="14" t="s">
        <v>71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75</v>
      </c>
      <c r="C21" s="31" t="s">
        <v>20</v>
      </c>
      <c r="D21" s="32">
        <v>4</v>
      </c>
      <c r="E21" s="31" t="s">
        <v>76</v>
      </c>
      <c r="F21" s="17">
        <v>15000</v>
      </c>
      <c r="G21" s="17">
        <f>(D21*F21)</f>
        <v>60000</v>
      </c>
    </row>
    <row r="22" spans="1:7" ht="12.75" customHeight="1" x14ac:dyDescent="0.25">
      <c r="A22" s="23"/>
      <c r="B22" s="117" t="s">
        <v>77</v>
      </c>
      <c r="C22" s="31" t="s">
        <v>20</v>
      </c>
      <c r="D22" s="32">
        <v>3</v>
      </c>
      <c r="E22" s="31" t="s">
        <v>78</v>
      </c>
      <c r="F22" s="17">
        <v>15000</v>
      </c>
      <c r="G22" s="17">
        <f t="shared" ref="G22:G23" si="0">(D22*F22)</f>
        <v>45000</v>
      </c>
    </row>
    <row r="23" spans="1:7" ht="12.75" customHeight="1" x14ac:dyDescent="0.25">
      <c r="A23" s="23"/>
      <c r="B23" s="117" t="s">
        <v>79</v>
      </c>
      <c r="C23" s="31" t="s">
        <v>20</v>
      </c>
      <c r="D23" s="32">
        <v>3</v>
      </c>
      <c r="E23" s="31" t="s">
        <v>78</v>
      </c>
      <c r="F23" s="17">
        <v>15000</v>
      </c>
      <c r="G23" s="17">
        <f t="shared" si="0"/>
        <v>45000</v>
      </c>
    </row>
    <row r="24" spans="1:7" ht="12.75" customHeight="1" x14ac:dyDescent="0.25">
      <c r="A24" s="23"/>
      <c r="B24" s="120" t="s">
        <v>65</v>
      </c>
      <c r="C24" s="31" t="s">
        <v>20</v>
      </c>
      <c r="D24" s="32">
        <v>10</v>
      </c>
      <c r="E24" s="31" t="s">
        <v>80</v>
      </c>
      <c r="F24" s="17">
        <v>15000</v>
      </c>
      <c r="G24" s="17">
        <f>(D24*F24)</f>
        <v>150000</v>
      </c>
    </row>
    <row r="25" spans="1:7" ht="12.75" customHeight="1" x14ac:dyDescent="0.25">
      <c r="A25" s="23"/>
      <c r="B25" s="117" t="s">
        <v>81</v>
      </c>
      <c r="C25" s="31" t="s">
        <v>20</v>
      </c>
      <c r="D25" s="32">
        <v>6</v>
      </c>
      <c r="E25" s="31" t="s">
        <v>80</v>
      </c>
      <c r="F25" s="17">
        <v>15000</v>
      </c>
      <c r="G25" s="17">
        <f>(D25*F25)</f>
        <v>90000</v>
      </c>
    </row>
    <row r="26" spans="1:7" ht="12.75" customHeight="1" x14ac:dyDescent="0.25">
      <c r="A26" s="23"/>
      <c r="B26" s="33" t="s">
        <v>21</v>
      </c>
      <c r="C26" s="34"/>
      <c r="D26" s="34"/>
      <c r="E26" s="34"/>
      <c r="F26" s="35"/>
      <c r="G26" s="36">
        <f>SUM(G21:G25)</f>
        <v>390000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22</v>
      </c>
      <c r="C28" s="39"/>
      <c r="D28" s="40"/>
      <c r="E28" s="40"/>
      <c r="F28" s="41"/>
      <c r="G28" s="41"/>
    </row>
    <row r="29" spans="1:7" ht="24" customHeight="1" x14ac:dyDescent="0.25">
      <c r="A29" s="5"/>
      <c r="B29" s="127" t="s">
        <v>14</v>
      </c>
      <c r="C29" s="128" t="s">
        <v>15</v>
      </c>
      <c r="D29" s="128" t="s">
        <v>16</v>
      </c>
      <c r="E29" s="127" t="s">
        <v>17</v>
      </c>
      <c r="F29" s="128" t="s">
        <v>18</v>
      </c>
      <c r="G29" s="127" t="s">
        <v>19</v>
      </c>
    </row>
    <row r="30" spans="1:7" ht="12" customHeight="1" x14ac:dyDescent="0.25">
      <c r="A30" s="72"/>
      <c r="B30" s="133"/>
      <c r="C30" s="134"/>
      <c r="D30" s="134"/>
      <c r="E30" s="134"/>
      <c r="F30" s="135"/>
      <c r="G30" s="135"/>
    </row>
    <row r="31" spans="1:7" ht="12" customHeight="1" x14ac:dyDescent="0.25">
      <c r="A31" s="72"/>
      <c r="B31" s="133"/>
      <c r="C31" s="134"/>
      <c r="D31" s="134"/>
      <c r="E31" s="134"/>
      <c r="F31" s="135"/>
      <c r="G31" s="135"/>
    </row>
    <row r="32" spans="1:7" ht="12" customHeight="1" x14ac:dyDescent="0.25">
      <c r="A32" s="5"/>
      <c r="B32" s="129" t="s">
        <v>23</v>
      </c>
      <c r="C32" s="130"/>
      <c r="D32" s="130"/>
      <c r="E32" s="130"/>
      <c r="F32" s="131"/>
      <c r="G32" s="132">
        <f>SUM(G30:G31)</f>
        <v>0</v>
      </c>
    </row>
    <row r="33" spans="1:11" ht="12" customHeight="1" x14ac:dyDescent="0.25">
      <c r="A33" s="2"/>
      <c r="B33" s="42"/>
      <c r="C33" s="43"/>
      <c r="D33" s="43"/>
      <c r="E33" s="43"/>
      <c r="F33" s="44"/>
      <c r="G33" s="44"/>
    </row>
    <row r="34" spans="1:11" ht="12" customHeight="1" x14ac:dyDescent="0.25">
      <c r="A34" s="5"/>
      <c r="B34" s="38" t="s">
        <v>24</v>
      </c>
      <c r="C34" s="39"/>
      <c r="D34" s="40"/>
      <c r="E34" s="40"/>
      <c r="F34" s="41"/>
      <c r="G34" s="41"/>
    </row>
    <row r="35" spans="1:11" ht="24" customHeight="1" x14ac:dyDescent="0.25">
      <c r="A35" s="5"/>
      <c r="B35" s="45" t="s">
        <v>14</v>
      </c>
      <c r="C35" s="45" t="s">
        <v>15</v>
      </c>
      <c r="D35" s="45" t="s">
        <v>16</v>
      </c>
      <c r="E35" s="45" t="s">
        <v>17</v>
      </c>
      <c r="F35" s="46" t="s">
        <v>18</v>
      </c>
      <c r="G35" s="45" t="s">
        <v>19</v>
      </c>
    </row>
    <row r="36" spans="1:11" ht="12.75" customHeight="1" x14ac:dyDescent="0.25">
      <c r="A36" s="23"/>
      <c r="B36" s="12" t="s">
        <v>26</v>
      </c>
      <c r="C36" s="31" t="s">
        <v>25</v>
      </c>
      <c r="D36" s="32">
        <v>0.125</v>
      </c>
      <c r="E36" s="31" t="s">
        <v>82</v>
      </c>
      <c r="F36" s="17">
        <v>400000</v>
      </c>
      <c r="G36" s="17">
        <f>(D36*F36)</f>
        <v>50000</v>
      </c>
    </row>
    <row r="37" spans="1:11" ht="12.75" customHeight="1" x14ac:dyDescent="0.25">
      <c r="A37" s="23"/>
      <c r="B37" s="120" t="s">
        <v>83</v>
      </c>
      <c r="C37" s="31" t="s">
        <v>25</v>
      </c>
      <c r="D37" s="32">
        <v>0.25</v>
      </c>
      <c r="E37" s="31" t="s">
        <v>82</v>
      </c>
      <c r="F37" s="17">
        <v>280000</v>
      </c>
      <c r="G37" s="17">
        <f t="shared" ref="G37:G39" si="1">(D37*F37)</f>
        <v>70000</v>
      </c>
    </row>
    <row r="38" spans="1:11" ht="12.75" customHeight="1" x14ac:dyDescent="0.25">
      <c r="A38" s="23"/>
      <c r="B38" s="120" t="s">
        <v>84</v>
      </c>
      <c r="C38" s="31" t="s">
        <v>25</v>
      </c>
      <c r="D38" s="32">
        <v>0.125</v>
      </c>
      <c r="E38" s="31" t="s">
        <v>85</v>
      </c>
      <c r="F38" s="17">
        <v>280000</v>
      </c>
      <c r="G38" s="17">
        <f t="shared" si="1"/>
        <v>35000</v>
      </c>
    </row>
    <row r="39" spans="1:11" ht="12.75" customHeight="1" x14ac:dyDescent="0.25">
      <c r="A39" s="23"/>
      <c r="B39" s="120" t="s">
        <v>86</v>
      </c>
      <c r="C39" s="31" t="s">
        <v>25</v>
      </c>
      <c r="D39" s="32">
        <v>0.125</v>
      </c>
      <c r="E39" s="31" t="s">
        <v>85</v>
      </c>
      <c r="F39" s="17">
        <v>120000</v>
      </c>
      <c r="G39" s="17">
        <f t="shared" si="1"/>
        <v>15000</v>
      </c>
    </row>
    <row r="40" spans="1:11" ht="12.75" customHeight="1" x14ac:dyDescent="0.25">
      <c r="A40" s="5"/>
      <c r="B40" s="47" t="s">
        <v>27</v>
      </c>
      <c r="C40" s="48"/>
      <c r="D40" s="48"/>
      <c r="E40" s="48"/>
      <c r="F40" s="49"/>
      <c r="G40" s="50">
        <f>SUM(G36:G39)</f>
        <v>170000</v>
      </c>
    </row>
    <row r="41" spans="1:11" ht="12" customHeight="1" x14ac:dyDescent="0.25">
      <c r="A41" s="2"/>
      <c r="B41" s="42"/>
      <c r="C41" s="43"/>
      <c r="D41" s="43"/>
      <c r="E41" s="43"/>
      <c r="F41" s="44"/>
      <c r="G41" s="44"/>
    </row>
    <row r="42" spans="1:11" ht="12" customHeight="1" x14ac:dyDescent="0.25">
      <c r="A42" s="5"/>
      <c r="B42" s="38" t="s">
        <v>28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46" t="s">
        <v>29</v>
      </c>
      <c r="C43" s="46" t="s">
        <v>30</v>
      </c>
      <c r="D43" s="46" t="s">
        <v>31</v>
      </c>
      <c r="E43" s="46" t="s">
        <v>17</v>
      </c>
      <c r="F43" s="46" t="s">
        <v>18</v>
      </c>
      <c r="G43" s="46" t="s">
        <v>19</v>
      </c>
      <c r="K43" s="116"/>
    </row>
    <row r="44" spans="1:11" ht="12.75" customHeight="1" x14ac:dyDescent="0.25">
      <c r="A44" s="23"/>
      <c r="B44" s="137" t="s">
        <v>87</v>
      </c>
      <c r="C44" s="125"/>
      <c r="D44" s="126"/>
      <c r="E44" s="125"/>
      <c r="F44" s="126"/>
      <c r="G44" s="53"/>
      <c r="K44" s="116"/>
    </row>
    <row r="45" spans="1:11" ht="12.75" customHeight="1" x14ac:dyDescent="0.25">
      <c r="A45" s="23"/>
      <c r="B45" s="118" t="s">
        <v>88</v>
      </c>
      <c r="C45" s="51" t="s">
        <v>89</v>
      </c>
      <c r="D45" s="52">
        <v>100</v>
      </c>
      <c r="E45" s="51" t="s">
        <v>90</v>
      </c>
      <c r="F45" s="53">
        <v>4900</v>
      </c>
      <c r="G45" s="53">
        <f t="shared" ref="G45:G52" si="2">(D45*F45)</f>
        <v>490000</v>
      </c>
    </row>
    <row r="46" spans="1:11" ht="12.75" customHeight="1" x14ac:dyDescent="0.25">
      <c r="A46" s="23"/>
      <c r="B46" s="138" t="s">
        <v>64</v>
      </c>
      <c r="C46" s="54"/>
      <c r="D46" s="119"/>
      <c r="E46" s="54"/>
      <c r="F46" s="53"/>
      <c r="G46" s="53"/>
    </row>
    <row r="47" spans="1:11" ht="12.75" customHeight="1" x14ac:dyDescent="0.25">
      <c r="A47" s="23"/>
      <c r="B47" s="118" t="s">
        <v>91</v>
      </c>
      <c r="C47" s="51" t="s">
        <v>89</v>
      </c>
      <c r="D47" s="52">
        <v>250</v>
      </c>
      <c r="E47" s="51" t="s">
        <v>90</v>
      </c>
      <c r="F47" s="53">
        <v>640</v>
      </c>
      <c r="G47" s="53">
        <f t="shared" si="2"/>
        <v>160000</v>
      </c>
    </row>
    <row r="48" spans="1:11" ht="12.75" customHeight="1" x14ac:dyDescent="0.25">
      <c r="A48" s="23"/>
      <c r="B48" s="121" t="s">
        <v>92</v>
      </c>
      <c r="C48" s="51" t="s">
        <v>89</v>
      </c>
      <c r="D48" s="52">
        <v>100</v>
      </c>
      <c r="E48" s="51" t="s">
        <v>62</v>
      </c>
      <c r="F48" s="53">
        <v>856</v>
      </c>
      <c r="G48" s="53">
        <f t="shared" si="2"/>
        <v>85600</v>
      </c>
    </row>
    <row r="49" spans="1:7" ht="12.75" customHeight="1" x14ac:dyDescent="0.25">
      <c r="A49" s="23"/>
      <c r="B49" s="138" t="s">
        <v>66</v>
      </c>
      <c r="C49" s="51"/>
      <c r="D49" s="52"/>
      <c r="E49" s="51"/>
      <c r="F49" s="53"/>
      <c r="G49" s="53">
        <f t="shared" si="2"/>
        <v>0</v>
      </c>
    </row>
    <row r="50" spans="1:7" ht="12.75" customHeight="1" x14ac:dyDescent="0.25">
      <c r="A50" s="23"/>
      <c r="B50" s="121" t="s">
        <v>93</v>
      </c>
      <c r="C50" s="51" t="s">
        <v>63</v>
      </c>
      <c r="D50" s="52">
        <v>1</v>
      </c>
      <c r="E50" s="51" t="s">
        <v>78</v>
      </c>
      <c r="F50" s="53">
        <v>27600</v>
      </c>
      <c r="G50" s="53">
        <f t="shared" si="2"/>
        <v>27600</v>
      </c>
    </row>
    <row r="51" spans="1:7" ht="12.75" customHeight="1" x14ac:dyDescent="0.25">
      <c r="A51" s="23"/>
      <c r="B51" s="138" t="s">
        <v>94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36" t="s">
        <v>95</v>
      </c>
      <c r="C52" s="51" t="s">
        <v>63</v>
      </c>
      <c r="D52" s="52">
        <v>1</v>
      </c>
      <c r="E52" s="51" t="s">
        <v>90</v>
      </c>
      <c r="F52" s="53">
        <v>18500</v>
      </c>
      <c r="G52" s="53">
        <f t="shared" si="2"/>
        <v>18500</v>
      </c>
    </row>
    <row r="53" spans="1:7" ht="13.5" customHeight="1" x14ac:dyDescent="0.25">
      <c r="A53" s="5"/>
      <c r="B53" s="55" t="s">
        <v>32</v>
      </c>
      <c r="C53" s="56"/>
      <c r="D53" s="56"/>
      <c r="E53" s="56"/>
      <c r="F53" s="57"/>
      <c r="G53" s="58">
        <f>SUM(G44:G52)</f>
        <v>781700</v>
      </c>
    </row>
    <row r="54" spans="1:7" ht="12" customHeight="1" x14ac:dyDescent="0.25">
      <c r="A54" s="2"/>
      <c r="B54" s="42"/>
      <c r="C54" s="43"/>
      <c r="D54" s="43"/>
      <c r="E54" s="59"/>
      <c r="F54" s="44"/>
      <c r="G54" s="44"/>
    </row>
    <row r="55" spans="1:7" ht="12" customHeight="1" x14ac:dyDescent="0.25">
      <c r="A55" s="5"/>
      <c r="B55" s="38" t="s">
        <v>33</v>
      </c>
      <c r="C55" s="39"/>
      <c r="D55" s="40"/>
      <c r="E55" s="40"/>
      <c r="F55" s="41"/>
      <c r="G55" s="41"/>
    </row>
    <row r="56" spans="1:7" ht="24" customHeight="1" x14ac:dyDescent="0.25">
      <c r="A56" s="5"/>
      <c r="B56" s="127" t="s">
        <v>34</v>
      </c>
      <c r="C56" s="128" t="s">
        <v>30</v>
      </c>
      <c r="D56" s="128" t="s">
        <v>31</v>
      </c>
      <c r="E56" s="127" t="s">
        <v>17</v>
      </c>
      <c r="F56" s="128" t="s">
        <v>18</v>
      </c>
      <c r="G56" s="127" t="s">
        <v>19</v>
      </c>
    </row>
    <row r="57" spans="1:7" ht="12.75" customHeight="1" x14ac:dyDescent="0.25">
      <c r="A57" s="72"/>
      <c r="B57" s="143"/>
      <c r="C57" s="144"/>
      <c r="D57" s="145"/>
      <c r="E57" s="146"/>
      <c r="F57" s="145"/>
      <c r="G57" s="145"/>
    </row>
    <row r="58" spans="1:7" ht="13.5" customHeight="1" x14ac:dyDescent="0.25">
      <c r="A58" s="5"/>
      <c r="B58" s="139" t="s">
        <v>35</v>
      </c>
      <c r="C58" s="140"/>
      <c r="D58" s="140"/>
      <c r="E58" s="140"/>
      <c r="F58" s="141"/>
      <c r="G58" s="142">
        <f>SUM(G57:G57)</f>
        <v>0</v>
      </c>
    </row>
    <row r="59" spans="1:7" ht="12" customHeight="1" x14ac:dyDescent="0.25">
      <c r="A59" s="2"/>
      <c r="B59" s="75"/>
      <c r="C59" s="75"/>
      <c r="D59" s="75"/>
      <c r="E59" s="75"/>
      <c r="F59" s="76"/>
      <c r="G59" s="76"/>
    </row>
    <row r="60" spans="1:7" ht="12" customHeight="1" x14ac:dyDescent="0.25">
      <c r="A60" s="72"/>
      <c r="B60" s="77" t="s">
        <v>36</v>
      </c>
      <c r="C60" s="78"/>
      <c r="D60" s="78"/>
      <c r="E60" s="78"/>
      <c r="F60" s="78"/>
      <c r="G60" s="79">
        <f>G26+G32+G40+G53+G58</f>
        <v>1341700</v>
      </c>
    </row>
    <row r="61" spans="1:7" ht="12" customHeight="1" x14ac:dyDescent="0.25">
      <c r="A61" s="72"/>
      <c r="B61" s="80" t="s">
        <v>37</v>
      </c>
      <c r="C61" s="61"/>
      <c r="D61" s="61"/>
      <c r="E61" s="61"/>
      <c r="F61" s="61"/>
      <c r="G61" s="81">
        <f>G60*0.05</f>
        <v>67085</v>
      </c>
    </row>
    <row r="62" spans="1:7" ht="12" customHeight="1" x14ac:dyDescent="0.25">
      <c r="A62" s="72"/>
      <c r="B62" s="82" t="s">
        <v>38</v>
      </c>
      <c r="C62" s="60"/>
      <c r="D62" s="60"/>
      <c r="E62" s="60"/>
      <c r="F62" s="60"/>
      <c r="G62" s="83">
        <f>G61+G60</f>
        <v>1408785</v>
      </c>
    </row>
    <row r="63" spans="1:7" ht="12" customHeight="1" x14ac:dyDescent="0.25">
      <c r="A63" s="72"/>
      <c r="B63" s="80" t="s">
        <v>39</v>
      </c>
      <c r="C63" s="61"/>
      <c r="D63" s="61"/>
      <c r="E63" s="61"/>
      <c r="F63" s="61"/>
      <c r="G63" s="81">
        <f>G12</f>
        <v>1800000</v>
      </c>
    </row>
    <row r="64" spans="1:7" ht="12" customHeight="1" x14ac:dyDescent="0.25">
      <c r="A64" s="72"/>
      <c r="B64" s="84" t="s">
        <v>40</v>
      </c>
      <c r="C64" s="85"/>
      <c r="D64" s="85"/>
      <c r="E64" s="85"/>
      <c r="F64" s="85"/>
      <c r="G64" s="86">
        <f>G63-G62</f>
        <v>391215</v>
      </c>
    </row>
    <row r="65" spans="1:7" ht="12" customHeight="1" x14ac:dyDescent="0.25">
      <c r="A65" s="72"/>
      <c r="B65" s="73" t="s">
        <v>41</v>
      </c>
      <c r="C65" s="74"/>
      <c r="D65" s="74"/>
      <c r="E65" s="74"/>
      <c r="F65" s="74"/>
      <c r="G65" s="69"/>
    </row>
    <row r="66" spans="1:7" ht="12.75" customHeight="1" thickBot="1" x14ac:dyDescent="0.3">
      <c r="A66" s="72"/>
      <c r="B66" s="87"/>
      <c r="C66" s="74"/>
      <c r="D66" s="74"/>
      <c r="E66" s="74"/>
      <c r="F66" s="74"/>
      <c r="G66" s="69"/>
    </row>
    <row r="67" spans="1:7" ht="12" customHeight="1" x14ac:dyDescent="0.25">
      <c r="A67" s="72"/>
      <c r="B67" s="99" t="s">
        <v>42</v>
      </c>
      <c r="C67" s="100"/>
      <c r="D67" s="100"/>
      <c r="E67" s="100"/>
      <c r="F67" s="101"/>
      <c r="G67" s="69"/>
    </row>
    <row r="68" spans="1:7" ht="12" customHeight="1" x14ac:dyDescent="0.25">
      <c r="A68" s="72"/>
      <c r="B68" s="102" t="s">
        <v>43</v>
      </c>
      <c r="C68" s="71"/>
      <c r="D68" s="71"/>
      <c r="E68" s="71"/>
      <c r="F68" s="103"/>
      <c r="G68" s="69"/>
    </row>
    <row r="69" spans="1:7" ht="12" customHeight="1" x14ac:dyDescent="0.25">
      <c r="A69" s="72"/>
      <c r="B69" s="102" t="s">
        <v>44</v>
      </c>
      <c r="C69" s="71"/>
      <c r="D69" s="71"/>
      <c r="E69" s="71"/>
      <c r="F69" s="103"/>
      <c r="G69" s="69"/>
    </row>
    <row r="70" spans="1:7" ht="12" customHeight="1" x14ac:dyDescent="0.25">
      <c r="A70" s="72"/>
      <c r="B70" s="102" t="s">
        <v>45</v>
      </c>
      <c r="C70" s="71"/>
      <c r="D70" s="71"/>
      <c r="E70" s="71"/>
      <c r="F70" s="103"/>
      <c r="G70" s="69"/>
    </row>
    <row r="71" spans="1:7" ht="12" customHeight="1" x14ac:dyDescent="0.25">
      <c r="A71" s="72"/>
      <c r="B71" s="102" t="s">
        <v>46</v>
      </c>
      <c r="C71" s="71"/>
      <c r="D71" s="71"/>
      <c r="E71" s="71"/>
      <c r="F71" s="103"/>
      <c r="G71" s="69"/>
    </row>
    <row r="72" spans="1:7" ht="12" customHeight="1" x14ac:dyDescent="0.25">
      <c r="A72" s="72"/>
      <c r="B72" s="102" t="s">
        <v>47</v>
      </c>
      <c r="C72" s="71"/>
      <c r="D72" s="71"/>
      <c r="E72" s="71"/>
      <c r="F72" s="103"/>
      <c r="G72" s="69"/>
    </row>
    <row r="73" spans="1:7" ht="12.75" customHeight="1" thickBot="1" x14ac:dyDescent="0.3">
      <c r="A73" s="72"/>
      <c r="B73" s="104" t="s">
        <v>48</v>
      </c>
      <c r="C73" s="105"/>
      <c r="D73" s="105"/>
      <c r="E73" s="105"/>
      <c r="F73" s="106"/>
      <c r="G73" s="69"/>
    </row>
    <row r="74" spans="1:7" ht="12.75" customHeight="1" x14ac:dyDescent="0.25">
      <c r="A74" s="72"/>
      <c r="B74" s="97"/>
      <c r="C74" s="71"/>
      <c r="D74" s="71"/>
      <c r="E74" s="71"/>
      <c r="F74" s="71"/>
      <c r="G74" s="69"/>
    </row>
    <row r="75" spans="1:7" ht="15" customHeight="1" thickBot="1" x14ac:dyDescent="0.3">
      <c r="A75" s="72"/>
      <c r="B75" s="147" t="s">
        <v>49</v>
      </c>
      <c r="C75" s="148"/>
      <c r="D75" s="96"/>
      <c r="E75" s="63"/>
      <c r="F75" s="63"/>
      <c r="G75" s="69"/>
    </row>
    <row r="76" spans="1:7" ht="12" customHeight="1" x14ac:dyDescent="0.25">
      <c r="A76" s="72"/>
      <c r="B76" s="89" t="s">
        <v>34</v>
      </c>
      <c r="C76" s="64" t="s">
        <v>50</v>
      </c>
      <c r="D76" s="90" t="s">
        <v>51</v>
      </c>
      <c r="E76" s="63"/>
      <c r="F76" s="63"/>
      <c r="G76" s="69"/>
    </row>
    <row r="77" spans="1:7" ht="12" customHeight="1" x14ac:dyDescent="0.25">
      <c r="A77" s="72"/>
      <c r="B77" s="91" t="s">
        <v>52</v>
      </c>
      <c r="C77" s="65">
        <f>G26</f>
        <v>390000</v>
      </c>
      <c r="D77" s="92">
        <f>(C77/C83)</f>
        <v>0.27683429338046617</v>
      </c>
      <c r="E77" s="63"/>
      <c r="F77" s="63"/>
      <c r="G77" s="69"/>
    </row>
    <row r="78" spans="1:7" ht="12" customHeight="1" x14ac:dyDescent="0.25">
      <c r="A78" s="72"/>
      <c r="B78" s="91" t="s">
        <v>53</v>
      </c>
      <c r="C78" s="65">
        <f>G32</f>
        <v>0</v>
      </c>
      <c r="D78" s="92">
        <f>(C78/C83)</f>
        <v>0</v>
      </c>
      <c r="E78" s="63"/>
      <c r="F78" s="63"/>
      <c r="G78" s="69"/>
    </row>
    <row r="79" spans="1:7" ht="12" customHeight="1" x14ac:dyDescent="0.25">
      <c r="A79" s="72"/>
      <c r="B79" s="91" t="s">
        <v>54</v>
      </c>
      <c r="C79" s="65">
        <f>G40</f>
        <v>170000</v>
      </c>
      <c r="D79" s="92">
        <f>(C79/C83)</f>
        <v>0.12067135865302371</v>
      </c>
      <c r="E79" s="63"/>
      <c r="F79" s="63"/>
      <c r="G79" s="69"/>
    </row>
    <row r="80" spans="1:7" ht="12" customHeight="1" x14ac:dyDescent="0.25">
      <c r="A80" s="72"/>
      <c r="B80" s="91" t="s">
        <v>29</v>
      </c>
      <c r="C80" s="65">
        <f>G53</f>
        <v>781700</v>
      </c>
      <c r="D80" s="92">
        <f>(C80/C83)</f>
        <v>0.55487530034746257</v>
      </c>
      <c r="E80" s="63"/>
      <c r="F80" s="63"/>
      <c r="G80" s="69"/>
    </row>
    <row r="81" spans="1:7" ht="12" customHeight="1" x14ac:dyDescent="0.25">
      <c r="A81" s="72"/>
      <c r="B81" s="91" t="s">
        <v>55</v>
      </c>
      <c r="C81" s="66">
        <f>G58</f>
        <v>0</v>
      </c>
      <c r="D81" s="92">
        <f>(C81/C83)</f>
        <v>0</v>
      </c>
      <c r="E81" s="68"/>
      <c r="F81" s="68"/>
      <c r="G81" s="69"/>
    </row>
    <row r="82" spans="1:7" ht="12" customHeight="1" x14ac:dyDescent="0.25">
      <c r="A82" s="72"/>
      <c r="B82" s="91" t="s">
        <v>56</v>
      </c>
      <c r="C82" s="66">
        <f>G61</f>
        <v>67085</v>
      </c>
      <c r="D82" s="92">
        <f>(C82/C83)</f>
        <v>4.7619047619047616E-2</v>
      </c>
      <c r="E82" s="68"/>
      <c r="F82" s="68"/>
      <c r="G82" s="69"/>
    </row>
    <row r="83" spans="1:7" ht="12.75" customHeight="1" thickBot="1" x14ac:dyDescent="0.3">
      <c r="A83" s="72"/>
      <c r="B83" s="93" t="s">
        <v>57</v>
      </c>
      <c r="C83" s="94">
        <f>SUM(C77:C82)</f>
        <v>1408785</v>
      </c>
      <c r="D83" s="95">
        <f>SUM(D77:D82)</f>
        <v>1</v>
      </c>
      <c r="E83" s="68"/>
      <c r="F83" s="68"/>
      <c r="G83" s="69"/>
    </row>
    <row r="84" spans="1:7" ht="12" customHeight="1" x14ac:dyDescent="0.25">
      <c r="A84" s="72"/>
      <c r="B84" s="87"/>
      <c r="C84" s="74"/>
      <c r="D84" s="74"/>
      <c r="E84" s="74"/>
      <c r="F84" s="74"/>
      <c r="G84" s="69"/>
    </row>
    <row r="85" spans="1:7" ht="12.75" customHeight="1" x14ac:dyDescent="0.25">
      <c r="A85" s="72"/>
      <c r="B85" s="88"/>
      <c r="C85" s="74"/>
      <c r="D85" s="74"/>
      <c r="E85" s="74"/>
      <c r="F85" s="74"/>
      <c r="G85" s="69"/>
    </row>
    <row r="86" spans="1:7" ht="12" customHeight="1" thickBot="1" x14ac:dyDescent="0.3">
      <c r="A86" s="62"/>
      <c r="B86" s="108"/>
      <c r="C86" s="109" t="s">
        <v>98</v>
      </c>
      <c r="D86" s="110"/>
      <c r="E86" s="111"/>
      <c r="F86" s="67"/>
      <c r="G86" s="69"/>
    </row>
    <row r="87" spans="1:7" ht="12" customHeight="1" x14ac:dyDescent="0.25">
      <c r="A87" s="72"/>
      <c r="B87" s="112" t="s">
        <v>96</v>
      </c>
      <c r="C87" s="113">
        <v>8500</v>
      </c>
      <c r="D87" s="113">
        <v>9000</v>
      </c>
      <c r="E87" s="114">
        <v>9500</v>
      </c>
      <c r="F87" s="107"/>
      <c r="G87" s="70"/>
    </row>
    <row r="88" spans="1:7" ht="12.75" customHeight="1" thickBot="1" x14ac:dyDescent="0.3">
      <c r="A88" s="72"/>
      <c r="B88" s="93" t="s">
        <v>97</v>
      </c>
      <c r="C88" s="94">
        <f>(G62/C87)</f>
        <v>165.73941176470589</v>
      </c>
      <c r="D88" s="94">
        <f>(G62/D87)</f>
        <v>156.53166666666667</v>
      </c>
      <c r="E88" s="115">
        <f>(G62/E87)</f>
        <v>148.29315789473685</v>
      </c>
      <c r="F88" s="107"/>
      <c r="G88" s="70"/>
    </row>
    <row r="89" spans="1:7" ht="15.6" customHeight="1" x14ac:dyDescent="0.25">
      <c r="A89" s="72"/>
      <c r="B89" s="98" t="s">
        <v>58</v>
      </c>
      <c r="C89" s="71"/>
      <c r="D89" s="71"/>
      <c r="E89" s="71"/>
      <c r="F89" s="71"/>
      <c r="G89" s="71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2021-03-08T12:34:50Z</dcterms:modified>
</cp:coreProperties>
</file>