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Yungay\"/>
    </mc:Choice>
  </mc:AlternateContent>
  <bookViews>
    <workbookView xWindow="-105" yWindow="-105" windowWidth="23250" windowHeight="12570"/>
  </bookViews>
  <sheets>
    <sheet name="ARVEJA VERD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9" i="1"/>
  <c r="G51" i="1"/>
  <c r="G35" i="1"/>
  <c r="G36" i="1"/>
  <c r="G37" i="1"/>
  <c r="G38" i="1"/>
  <c r="G21" i="1"/>
  <c r="G22" i="1"/>
  <c r="G23" i="1"/>
  <c r="G24" i="1"/>
  <c r="C80" i="1" l="1"/>
  <c r="G56" i="1" l="1"/>
  <c r="G57" i="1" s="1"/>
  <c r="G44" i="1"/>
  <c r="G34" i="1"/>
  <c r="G20" i="1"/>
  <c r="G11" i="1"/>
  <c r="G62" i="1" s="1"/>
  <c r="G25" i="1" l="1"/>
  <c r="C76" i="1" s="1"/>
  <c r="G52" i="1"/>
  <c r="C79" i="1" s="1"/>
  <c r="G39" i="1"/>
  <c r="C78" i="1" s="1"/>
  <c r="G59" i="1" l="1"/>
  <c r="G60" i="1" s="1"/>
  <c r="G61" i="1" l="1"/>
  <c r="D87" i="1" s="1"/>
  <c r="C81" i="1"/>
  <c r="E87" i="1" l="1"/>
  <c r="C87" i="1"/>
  <c r="G63" i="1"/>
  <c r="C82" i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<sst xmlns="http://schemas.openxmlformats.org/spreadsheetml/2006/main" count="145" uniqueCount="100">
  <si>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</si>
  <si>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</si>
  <si>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</si>
  <si>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</si>
  <si>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</si>
  <si>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</si>
  <si>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</si>
  <si>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</si>
  <si>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</si>
  <si>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</si>
  <si>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</si>
  <si>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</si>
  <si>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</si>
  <si>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</si>
  <si>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</si>
  <si>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</si>
  <si>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</si>
  <si>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</si>
  <si>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</si>
  <si>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</si>
  <si>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</si>
  <si>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</si>
  <si>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</si>
  <si>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</si>
  <si>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</si>
  <si>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</si>
  <si>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</si>
  <si>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</si>
  <si>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</si>
  <si>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</si>
  <si>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</si>
  <si>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</si>
  <si>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</si>
  <si>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</si>
  <si>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</si>
  <si>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</si>
  <si>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</si>
  <si>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</si>
  <si>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</si>
  <si>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</si>
  <si>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</si>
  <si>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</si>
  <si>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</si>
  <si>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</si>
  <si>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</si>
  <si>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</si>
  <si>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</si>
  <si>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</si>
  <si>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</si>
  <si>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</si>
  <si>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</si>
  <si>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</si>
  <si>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</si>
  <si>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</si>
  <si>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</si>
  <si>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</si>
  <si>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</si>
  <si>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</si>
  <si>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</si>
  <si>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</si>
  <si>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</si>
  <si>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</si>
  <si>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</si>
  <si>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KG/HA</t>
  </si>
  <si>
    <t>UTRILLO</t>
  </si>
  <si>
    <t>ÑUBLE</t>
  </si>
  <si>
    <t>NOVIEMBRE 2021</t>
  </si>
  <si>
    <t>Limpia de terreno</t>
  </si>
  <si>
    <t>junio</t>
  </si>
  <si>
    <t>mayo</t>
  </si>
  <si>
    <t>SFT</t>
  </si>
  <si>
    <t>Rendimiento kg/ha</t>
  </si>
  <si>
    <t>Costo unitario ($/kg) (*)</t>
  </si>
  <si>
    <t>PRECIO ESPERADO $/kg</t>
  </si>
  <si>
    <t>MEDIO</t>
  </si>
  <si>
    <t>YUNGAY</t>
  </si>
  <si>
    <t>MERCADO LOCAL</t>
  </si>
  <si>
    <t>PEMUCO - YUNGAY</t>
  </si>
  <si>
    <t>HELADAS
SEQUÍA</t>
  </si>
  <si>
    <t>ARVEJA VERDE</t>
  </si>
  <si>
    <t>Siembra</t>
  </si>
  <si>
    <t xml:space="preserve">septiembre - octubre </t>
  </si>
  <si>
    <t>octubre - diciembre</t>
  </si>
  <si>
    <t>septiembre - noviembre</t>
  </si>
  <si>
    <t>Cosecha, ensacado, carga</t>
  </si>
  <si>
    <t>Riego</t>
  </si>
  <si>
    <t>Aradura cincel</t>
  </si>
  <si>
    <t>Rastraje</t>
  </si>
  <si>
    <t xml:space="preserve">Siembra </t>
  </si>
  <si>
    <t>Cultivador</t>
  </si>
  <si>
    <t>Acarreo insumos</t>
  </si>
  <si>
    <t>Mezcla 17-20-20</t>
  </si>
  <si>
    <t>L</t>
  </si>
  <si>
    <t>Zero 5EC</t>
  </si>
  <si>
    <t>INSECTICIDA</t>
  </si>
  <si>
    <t>Bentax 48 SL</t>
  </si>
  <si>
    <t>Aplicación agroquímicos</t>
  </si>
  <si>
    <t>Sacos</t>
  </si>
  <si>
    <t>u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</si>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</sst>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49" fontId="15" fillId="8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8" borderId="35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9" fontId="13" fillId="8" borderId="37" xfId="0" applyNumberFormat="1" applyFont="1" applyFill="1" applyBorder="1" applyAlignment="1">
      <alignment vertical="center"/>
    </xf>
    <xf numFmtId="0" fontId="15" fillId="9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49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7" fontId="13" fillId="8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168" fontId="4" fillId="2" borderId="5" xfId="0" applyNumberFormat="1" applyFont="1" applyFill="1" applyBorder="1" applyAlignment="1">
      <alignment wrapText="1"/>
    </xf>
    <xf numFmtId="49" fontId="18" fillId="9" borderId="38" xfId="0" applyNumberFormat="1" applyFont="1" applyFill="1" applyBorder="1" applyAlignment="1">
      <alignment vertical="center"/>
    </xf>
    <xf numFmtId="0" fontId="13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8"/>
  <sheetViews>
    <sheetView showGridLines="0" tabSelected="1" topLeftCell="A64" zoomScaleNormal="100" workbookViewId="0">
      <selection activeCell="G63" sqref="G63"/>
    </sheetView>
  </sheetViews>
  <sheetFormatPr baseColWidth="10" defaultColWidth="10.85546875" defaultRowHeight="11.25" customHeight="1" x14ac:dyDescent="0.25"/>
  <cols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3"/>
      <c r="C7" s="4"/>
      <c r="D7" s="2"/>
      <c r="E7" s="4"/>
      <c r="F7" s="4"/>
      <c r="G7" s="4"/>
    </row>
    <row r="8" spans="2:7" ht="12" customHeight="1" x14ac:dyDescent="0.25">
      <c r="B8" s="5" t="s">
        <v>0</v>
      </c>
      <c r="C8" s="127" t="s">
        <v>79</v>
      </c>
      <c r="D8" s="128"/>
      <c r="E8" s="145" t="s">
        <v>63</v>
      </c>
      <c r="F8" s="146"/>
      <c r="G8" s="129">
        <v>9000</v>
      </c>
    </row>
    <row r="9" spans="2:7" ht="38.25" customHeight="1" x14ac:dyDescent="0.25">
      <c r="B9" s="6" t="s">
        <v>1</v>
      </c>
      <c r="C9" s="133" t="s">
        <v>64</v>
      </c>
      <c r="D9" s="130"/>
      <c r="E9" s="143" t="s">
        <v>2</v>
      </c>
      <c r="F9" s="144"/>
      <c r="G9" s="131" t="s">
        <v>66</v>
      </c>
    </row>
    <row r="10" spans="2:7" ht="18" customHeight="1" x14ac:dyDescent="0.25">
      <c r="B10" s="6" t="s">
        <v>3</v>
      </c>
      <c r="C10" s="131" t="s">
        <v>74</v>
      </c>
      <c r="D10" s="130"/>
      <c r="E10" s="143" t="s">
        <v>73</v>
      </c>
      <c r="F10" s="144"/>
      <c r="G10" s="132">
        <v>500</v>
      </c>
    </row>
    <row r="11" spans="2:7" ht="11.25" customHeight="1" x14ac:dyDescent="0.25">
      <c r="B11" s="6" t="s">
        <v>4</v>
      </c>
      <c r="C11" s="133" t="s">
        <v>65</v>
      </c>
      <c r="D11" s="130"/>
      <c r="E11" s="134" t="s">
        <v>5</v>
      </c>
      <c r="F11" s="135"/>
      <c r="G11" s="136">
        <f>(G8*G10)</f>
        <v>4500000</v>
      </c>
    </row>
    <row r="12" spans="2:7" ht="11.25" customHeight="1" x14ac:dyDescent="0.25">
      <c r="B12" s="6" t="s">
        <v>6</v>
      </c>
      <c r="C12" s="131" t="s">
        <v>75</v>
      </c>
      <c r="D12" s="130"/>
      <c r="E12" s="143" t="s">
        <v>7</v>
      </c>
      <c r="F12" s="144"/>
      <c r="G12" s="131" t="s">
        <v>76</v>
      </c>
    </row>
    <row r="13" spans="2:7" ht="13.5" customHeight="1" x14ac:dyDescent="0.25">
      <c r="B13" s="6" t="s">
        <v>8</v>
      </c>
      <c r="C13" s="131" t="s">
        <v>77</v>
      </c>
      <c r="D13" s="130"/>
      <c r="E13" s="143" t="s">
        <v>9</v>
      </c>
      <c r="F13" s="144"/>
      <c r="G13" s="131" t="s">
        <v>66</v>
      </c>
    </row>
    <row r="14" spans="2:7" ht="25.5" customHeight="1" x14ac:dyDescent="0.25">
      <c r="B14" s="6" t="s">
        <v>10</v>
      </c>
      <c r="C14" s="137">
        <v>44211</v>
      </c>
      <c r="D14" s="130"/>
      <c r="E14" s="147" t="s">
        <v>11</v>
      </c>
      <c r="F14" s="148"/>
      <c r="G14" s="133" t="s">
        <v>78</v>
      </c>
    </row>
    <row r="15" spans="2:7" ht="12" customHeight="1" x14ac:dyDescent="0.25">
      <c r="B15" s="12"/>
      <c r="C15" s="13"/>
      <c r="D15" s="14"/>
      <c r="E15" s="15"/>
      <c r="F15" s="15"/>
      <c r="G15" s="16"/>
    </row>
    <row r="16" spans="2:7" ht="12" customHeight="1" x14ac:dyDescent="0.25">
      <c r="B16" s="149" t="s">
        <v>12</v>
      </c>
      <c r="C16" s="150"/>
      <c r="D16" s="150"/>
      <c r="E16" s="150"/>
      <c r="F16" s="150"/>
      <c r="G16" s="150"/>
    </row>
    <row r="17" spans="2:7" ht="12" customHeight="1" x14ac:dyDescent="0.25">
      <c r="B17" s="17"/>
      <c r="C17" s="18"/>
      <c r="D17" s="18"/>
      <c r="E17" s="18"/>
      <c r="F17" s="19"/>
      <c r="G17" s="19"/>
    </row>
    <row r="18" spans="2:7" ht="12" customHeight="1" x14ac:dyDescent="0.25">
      <c r="B18" s="20" t="s">
        <v>13</v>
      </c>
      <c r="C18" s="21"/>
      <c r="D18" s="22"/>
      <c r="E18" s="22"/>
      <c r="F18" s="22"/>
      <c r="G18" s="22"/>
    </row>
    <row r="19" spans="2:7" ht="24" customHeight="1" x14ac:dyDescent="0.25">
      <c r="B19" s="23" t="s">
        <v>14</v>
      </c>
      <c r="C19" s="23" t="s">
        <v>15</v>
      </c>
      <c r="D19" s="23" t="s">
        <v>16</v>
      </c>
      <c r="E19" s="23" t="s">
        <v>17</v>
      </c>
      <c r="F19" s="23" t="s">
        <v>18</v>
      </c>
      <c r="G19" s="23" t="s">
        <v>19</v>
      </c>
    </row>
    <row r="20" spans="2:7" ht="12.75" customHeight="1" x14ac:dyDescent="0.25">
      <c r="B20" s="138" t="s">
        <v>67</v>
      </c>
      <c r="C20" s="7" t="s">
        <v>20</v>
      </c>
      <c r="D20" s="139">
        <v>2</v>
      </c>
      <c r="E20" s="7" t="s">
        <v>68</v>
      </c>
      <c r="F20" s="136">
        <v>16500</v>
      </c>
      <c r="G20" s="136">
        <f>(D20*F20)</f>
        <v>33000</v>
      </c>
    </row>
    <row r="21" spans="2:7" ht="12.75" customHeight="1" x14ac:dyDescent="0.25">
      <c r="B21" s="138" t="s">
        <v>80</v>
      </c>
      <c r="C21" s="7" t="s">
        <v>20</v>
      </c>
      <c r="D21" s="139">
        <v>2</v>
      </c>
      <c r="E21" s="7" t="s">
        <v>68</v>
      </c>
      <c r="F21" s="136">
        <v>16500</v>
      </c>
      <c r="G21" s="136">
        <f t="shared" ref="G21:G24" si="0">(D21*F21)</f>
        <v>33000</v>
      </c>
    </row>
    <row r="22" spans="2:7" ht="25.5" customHeight="1" x14ac:dyDescent="0.25">
      <c r="B22" s="138" t="s">
        <v>96</v>
      </c>
      <c r="C22" s="7" t="s">
        <v>20</v>
      </c>
      <c r="D22" s="139">
        <v>10</v>
      </c>
      <c r="E22" s="7" t="s">
        <v>81</v>
      </c>
      <c r="F22" s="136">
        <v>16500</v>
      </c>
      <c r="G22" s="136">
        <f t="shared" si="0"/>
        <v>165000</v>
      </c>
    </row>
    <row r="23" spans="2:7" ht="25.5" customHeight="1" x14ac:dyDescent="0.25">
      <c r="B23" s="138" t="s">
        <v>84</v>
      </c>
      <c r="C23" s="7" t="s">
        <v>20</v>
      </c>
      <c r="D23" s="139">
        <v>30</v>
      </c>
      <c r="E23" s="7" t="s">
        <v>82</v>
      </c>
      <c r="F23" s="136">
        <v>16500</v>
      </c>
      <c r="G23" s="136">
        <f t="shared" si="0"/>
        <v>495000</v>
      </c>
    </row>
    <row r="24" spans="2:7" ht="12.75" customHeight="1" x14ac:dyDescent="0.25">
      <c r="B24" s="138" t="s">
        <v>85</v>
      </c>
      <c r="C24" s="7" t="s">
        <v>20</v>
      </c>
      <c r="D24" s="139">
        <v>3</v>
      </c>
      <c r="E24" s="7" t="s">
        <v>83</v>
      </c>
      <c r="F24" s="136">
        <v>16500</v>
      </c>
      <c r="G24" s="136">
        <f t="shared" si="0"/>
        <v>49500</v>
      </c>
    </row>
    <row r="25" spans="2:7" ht="12.75" customHeight="1" x14ac:dyDescent="0.25">
      <c r="B25" s="25" t="s">
        <v>21</v>
      </c>
      <c r="C25" s="26"/>
      <c r="D25" s="26"/>
      <c r="E25" s="26"/>
      <c r="F25" s="27"/>
      <c r="G25" s="28">
        <f>SUM(G20:G24)</f>
        <v>775500</v>
      </c>
    </row>
    <row r="26" spans="2:7" ht="12" customHeight="1" x14ac:dyDescent="0.25">
      <c r="B26" s="17"/>
      <c r="C26" s="19"/>
      <c r="D26" s="19"/>
      <c r="E26" s="19"/>
      <c r="F26" s="29"/>
      <c r="G26" s="29"/>
    </row>
    <row r="27" spans="2:7" ht="12" customHeight="1" x14ac:dyDescent="0.25">
      <c r="B27" s="30" t="s">
        <v>22</v>
      </c>
      <c r="C27" s="31"/>
      <c r="D27" s="32"/>
      <c r="E27" s="32"/>
      <c r="F27" s="33"/>
      <c r="G27" s="33"/>
    </row>
    <row r="28" spans="2:7" ht="24" customHeight="1" x14ac:dyDescent="0.25">
      <c r="B28" s="34" t="s">
        <v>14</v>
      </c>
      <c r="C28" s="35" t="s">
        <v>15</v>
      </c>
      <c r="D28" s="35" t="s">
        <v>16</v>
      </c>
      <c r="E28" s="34" t="s">
        <v>17</v>
      </c>
      <c r="F28" s="35" t="s">
        <v>18</v>
      </c>
      <c r="G28" s="34" t="s">
        <v>19</v>
      </c>
    </row>
    <row r="29" spans="2:7" ht="12" customHeight="1" x14ac:dyDescent="0.25">
      <c r="B29" s="36"/>
      <c r="C29" s="37"/>
      <c r="D29" s="37"/>
      <c r="E29" s="37"/>
      <c r="F29" s="36"/>
      <c r="G29" s="36"/>
    </row>
    <row r="30" spans="2:7" ht="12" customHeight="1" x14ac:dyDescent="0.25">
      <c r="B30" s="38" t="s">
        <v>23</v>
      </c>
      <c r="C30" s="39"/>
      <c r="D30" s="39"/>
      <c r="E30" s="39"/>
      <c r="F30" s="40"/>
      <c r="G30" s="40"/>
    </row>
    <row r="31" spans="2:7" ht="12" customHeight="1" x14ac:dyDescent="0.25">
      <c r="B31" s="41"/>
      <c r="C31" s="42"/>
      <c r="D31" s="42"/>
      <c r="E31" s="42"/>
      <c r="F31" s="43"/>
      <c r="G31" s="43"/>
    </row>
    <row r="32" spans="2:7" ht="12" customHeight="1" x14ac:dyDescent="0.25">
      <c r="B32" s="30" t="s">
        <v>24</v>
      </c>
      <c r="C32" s="31"/>
      <c r="D32" s="32"/>
      <c r="E32" s="32"/>
      <c r="F32" s="33"/>
      <c r="G32" s="33"/>
    </row>
    <row r="33" spans="2:11" ht="24" customHeight="1" x14ac:dyDescent="0.25">
      <c r="B33" s="44" t="s">
        <v>14</v>
      </c>
      <c r="C33" s="44" t="s">
        <v>15</v>
      </c>
      <c r="D33" s="44" t="s">
        <v>16</v>
      </c>
      <c r="E33" s="44" t="s">
        <v>17</v>
      </c>
      <c r="F33" s="45" t="s">
        <v>18</v>
      </c>
      <c r="G33" s="44" t="s">
        <v>19</v>
      </c>
    </row>
    <row r="34" spans="2:11" ht="12.75" customHeight="1" x14ac:dyDescent="0.25">
      <c r="B34" s="8" t="s">
        <v>86</v>
      </c>
      <c r="C34" s="24" t="s">
        <v>25</v>
      </c>
      <c r="D34" s="140">
        <v>0.125</v>
      </c>
      <c r="E34" s="7" t="s">
        <v>69</v>
      </c>
      <c r="F34" s="11">
        <v>313600</v>
      </c>
      <c r="G34" s="11">
        <f t="shared" ref="G34:G38" si="1">(D34*F34)</f>
        <v>39200</v>
      </c>
    </row>
    <row r="35" spans="2:11" ht="12.75" customHeight="1" x14ac:dyDescent="0.25">
      <c r="B35" s="8" t="s">
        <v>87</v>
      </c>
      <c r="C35" s="24" t="s">
        <v>25</v>
      </c>
      <c r="D35" s="140">
        <v>0.5</v>
      </c>
      <c r="E35" s="7" t="s">
        <v>69</v>
      </c>
      <c r="F35" s="11">
        <v>240000</v>
      </c>
      <c r="G35" s="11">
        <f t="shared" si="1"/>
        <v>120000</v>
      </c>
    </row>
    <row r="36" spans="2:11" ht="12.75" customHeight="1" x14ac:dyDescent="0.25">
      <c r="B36" s="8" t="s">
        <v>88</v>
      </c>
      <c r="C36" s="24" t="s">
        <v>25</v>
      </c>
      <c r="D36" s="140">
        <v>0.125</v>
      </c>
      <c r="E36" s="7" t="s">
        <v>69</v>
      </c>
      <c r="F36" s="11">
        <v>240000</v>
      </c>
      <c r="G36" s="11">
        <f t="shared" si="1"/>
        <v>30000</v>
      </c>
    </row>
    <row r="37" spans="2:11" ht="12.75" customHeight="1" x14ac:dyDescent="0.25">
      <c r="B37" s="8" t="s">
        <v>89</v>
      </c>
      <c r="C37" s="24" t="s">
        <v>25</v>
      </c>
      <c r="D37" s="140">
        <v>0.125</v>
      </c>
      <c r="E37" s="7" t="s">
        <v>68</v>
      </c>
      <c r="F37" s="11">
        <v>160000</v>
      </c>
      <c r="G37" s="11">
        <f t="shared" si="1"/>
        <v>20000</v>
      </c>
    </row>
    <row r="38" spans="2:11" ht="12.75" customHeight="1" x14ac:dyDescent="0.25">
      <c r="B38" s="8" t="s">
        <v>90</v>
      </c>
      <c r="C38" s="24" t="s">
        <v>25</v>
      </c>
      <c r="D38" s="140">
        <v>0.125</v>
      </c>
      <c r="E38" s="7" t="s">
        <v>69</v>
      </c>
      <c r="F38" s="11">
        <v>240000</v>
      </c>
      <c r="G38" s="11">
        <f t="shared" si="1"/>
        <v>30000</v>
      </c>
    </row>
    <row r="39" spans="2:11" ht="12.75" customHeight="1" x14ac:dyDescent="0.25">
      <c r="B39" s="46" t="s">
        <v>26</v>
      </c>
      <c r="C39" s="47"/>
      <c r="D39" s="47"/>
      <c r="E39" s="47"/>
      <c r="F39" s="48"/>
      <c r="G39" s="49">
        <f>SUM(G34:G38)</f>
        <v>239200</v>
      </c>
    </row>
    <row r="40" spans="2:11" ht="12" customHeight="1" x14ac:dyDescent="0.25">
      <c r="B40" s="41"/>
      <c r="C40" s="42"/>
      <c r="D40" s="42"/>
      <c r="E40" s="42"/>
      <c r="F40" s="43"/>
      <c r="G40" s="43"/>
    </row>
    <row r="41" spans="2:11" ht="12" customHeight="1" x14ac:dyDescent="0.25">
      <c r="B41" s="30" t="s">
        <v>27</v>
      </c>
      <c r="C41" s="31"/>
      <c r="D41" s="32"/>
      <c r="E41" s="32"/>
      <c r="F41" s="33"/>
      <c r="G41" s="33"/>
    </row>
    <row r="42" spans="2:11" ht="24" customHeight="1" x14ac:dyDescent="0.25">
      <c r="B42" s="45" t="s">
        <v>28</v>
      </c>
      <c r="C42" s="45" t="s">
        <v>29</v>
      </c>
      <c r="D42" s="45" t="s">
        <v>30</v>
      </c>
      <c r="E42" s="45" t="s">
        <v>17</v>
      </c>
      <c r="F42" s="45" t="s">
        <v>18</v>
      </c>
      <c r="G42" s="45" t="s">
        <v>19</v>
      </c>
      <c r="K42" s="125"/>
    </row>
    <row r="43" spans="2:11" ht="12.75" customHeight="1" x14ac:dyDescent="0.25">
      <c r="B43" s="50" t="s">
        <v>31</v>
      </c>
      <c r="C43" s="51"/>
      <c r="D43" s="51"/>
      <c r="E43" s="51"/>
      <c r="F43" s="51"/>
      <c r="G43" s="51"/>
      <c r="K43" s="125"/>
    </row>
    <row r="44" spans="2:11" ht="12.75" customHeight="1" x14ac:dyDescent="0.25">
      <c r="B44" s="9" t="s">
        <v>32</v>
      </c>
      <c r="C44" s="52" t="s">
        <v>34</v>
      </c>
      <c r="D44" s="53">
        <v>140</v>
      </c>
      <c r="E44" s="52" t="s">
        <v>68</v>
      </c>
      <c r="F44" s="54">
        <v>4910</v>
      </c>
      <c r="G44" s="54">
        <f>(D44*F44)</f>
        <v>687400</v>
      </c>
    </row>
    <row r="45" spans="2:11" ht="12.75" customHeight="1" x14ac:dyDescent="0.25">
      <c r="B45" s="55" t="s">
        <v>33</v>
      </c>
      <c r="C45" s="56"/>
      <c r="D45" s="10"/>
      <c r="E45" s="56"/>
      <c r="F45" s="54"/>
      <c r="G45" s="54"/>
    </row>
    <row r="46" spans="2:11" ht="12.75" customHeight="1" x14ac:dyDescent="0.25">
      <c r="B46" s="9" t="s">
        <v>91</v>
      </c>
      <c r="C46" s="52" t="s">
        <v>34</v>
      </c>
      <c r="D46" s="53">
        <v>150</v>
      </c>
      <c r="E46" s="52" t="s">
        <v>68</v>
      </c>
      <c r="F46" s="54">
        <v>480</v>
      </c>
      <c r="G46" s="54">
        <f t="shared" ref="G45:G51" si="2">(D46*F46)</f>
        <v>72000</v>
      </c>
    </row>
    <row r="47" spans="2:11" ht="12.75" customHeight="1" x14ac:dyDescent="0.25">
      <c r="B47" s="9" t="s">
        <v>70</v>
      </c>
      <c r="C47" s="52" t="s">
        <v>34</v>
      </c>
      <c r="D47" s="53">
        <v>400</v>
      </c>
      <c r="E47" s="52" t="s">
        <v>68</v>
      </c>
      <c r="F47" s="54">
        <v>430</v>
      </c>
      <c r="G47" s="54">
        <f t="shared" si="2"/>
        <v>172000</v>
      </c>
    </row>
    <row r="48" spans="2:11" ht="12.75" customHeight="1" x14ac:dyDescent="0.25">
      <c r="B48" s="55" t="s">
        <v>35</v>
      </c>
      <c r="C48" s="56"/>
      <c r="D48" s="10"/>
      <c r="E48" s="56"/>
      <c r="F48" s="54"/>
      <c r="G48" s="54"/>
    </row>
    <row r="49" spans="2:7" ht="12.75" customHeight="1" x14ac:dyDescent="0.25">
      <c r="B49" s="9" t="s">
        <v>95</v>
      </c>
      <c r="C49" s="52" t="s">
        <v>92</v>
      </c>
      <c r="D49" s="53">
        <v>2</v>
      </c>
      <c r="E49" s="52" t="s">
        <v>68</v>
      </c>
      <c r="F49" s="54">
        <v>20930</v>
      </c>
      <c r="G49" s="54">
        <f t="shared" si="2"/>
        <v>41860</v>
      </c>
    </row>
    <row r="50" spans="2:7" ht="12.75" customHeight="1" x14ac:dyDescent="0.25">
      <c r="B50" s="55" t="s">
        <v>94</v>
      </c>
      <c r="C50" s="56"/>
      <c r="D50" s="10"/>
      <c r="E50" s="56"/>
      <c r="F50" s="54"/>
      <c r="G50" s="54"/>
    </row>
    <row r="51" spans="2:7" ht="12.75" customHeight="1" x14ac:dyDescent="0.25">
      <c r="B51" s="126" t="s">
        <v>93</v>
      </c>
      <c r="C51" s="57" t="s">
        <v>92</v>
      </c>
      <c r="D51" s="58">
        <v>2</v>
      </c>
      <c r="E51" s="57" t="s">
        <v>68</v>
      </c>
      <c r="F51" s="59">
        <v>33800</v>
      </c>
      <c r="G51" s="54">
        <f t="shared" si="2"/>
        <v>67600</v>
      </c>
    </row>
    <row r="52" spans="2:7" ht="13.5" customHeight="1" x14ac:dyDescent="0.25">
      <c r="B52" s="60" t="s">
        <v>36</v>
      </c>
      <c r="C52" s="61"/>
      <c r="D52" s="61"/>
      <c r="E52" s="61"/>
      <c r="F52" s="62"/>
      <c r="G52" s="63">
        <f>SUM(G43:G51)</f>
        <v>1040860</v>
      </c>
    </row>
    <row r="53" spans="2:7" ht="12" customHeight="1" x14ac:dyDescent="0.25">
      <c r="B53" s="41"/>
      <c r="C53" s="42"/>
      <c r="D53" s="42"/>
      <c r="E53" s="64"/>
      <c r="F53" s="43"/>
      <c r="G53" s="43"/>
    </row>
    <row r="54" spans="2:7" ht="12" customHeight="1" x14ac:dyDescent="0.25">
      <c r="B54" s="30" t="s">
        <v>37</v>
      </c>
      <c r="C54" s="31"/>
      <c r="D54" s="32"/>
      <c r="E54" s="32"/>
      <c r="F54" s="33"/>
      <c r="G54" s="33"/>
    </row>
    <row r="55" spans="2:7" ht="24" customHeight="1" x14ac:dyDescent="0.25">
      <c r="B55" s="44" t="s">
        <v>38</v>
      </c>
      <c r="C55" s="45" t="s">
        <v>29</v>
      </c>
      <c r="D55" s="45" t="s">
        <v>30</v>
      </c>
      <c r="E55" s="44" t="s">
        <v>17</v>
      </c>
      <c r="F55" s="45" t="s">
        <v>18</v>
      </c>
      <c r="G55" s="44" t="s">
        <v>19</v>
      </c>
    </row>
    <row r="56" spans="2:7" ht="12.75" customHeight="1" x14ac:dyDescent="0.25">
      <c r="B56" s="8" t="s">
        <v>97</v>
      </c>
      <c r="C56" s="52" t="s">
        <v>98</v>
      </c>
      <c r="D56" s="54">
        <v>360</v>
      </c>
      <c r="E56" s="24" t="s">
        <v>82</v>
      </c>
      <c r="F56" s="65">
        <v>170</v>
      </c>
      <c r="G56" s="54">
        <f>(D56*F56)</f>
        <v>61200</v>
      </c>
    </row>
    <row r="57" spans="2:7" ht="13.5" customHeight="1" x14ac:dyDescent="0.25">
      <c r="B57" s="66" t="s">
        <v>39</v>
      </c>
      <c r="C57" s="67"/>
      <c r="D57" s="67"/>
      <c r="E57" s="67"/>
      <c r="F57" s="68"/>
      <c r="G57" s="69">
        <f>SUM(G56)</f>
        <v>61200</v>
      </c>
    </row>
    <row r="58" spans="2:7" ht="12" customHeight="1" x14ac:dyDescent="0.25">
      <c r="B58" s="84"/>
      <c r="C58" s="84"/>
      <c r="D58" s="84"/>
      <c r="E58" s="84"/>
      <c r="F58" s="85"/>
      <c r="G58" s="85"/>
    </row>
    <row r="59" spans="2:7" ht="12" customHeight="1" x14ac:dyDescent="0.25">
      <c r="B59" s="86" t="s">
        <v>40</v>
      </c>
      <c r="C59" s="87"/>
      <c r="D59" s="87"/>
      <c r="E59" s="87"/>
      <c r="F59" s="87"/>
      <c r="G59" s="88">
        <f>G25+G39+G52+G57</f>
        <v>2116760</v>
      </c>
    </row>
    <row r="60" spans="2:7" ht="12" customHeight="1" x14ac:dyDescent="0.25">
      <c r="B60" s="89" t="s">
        <v>41</v>
      </c>
      <c r="C60" s="71"/>
      <c r="D60" s="71"/>
      <c r="E60" s="71"/>
      <c r="F60" s="71"/>
      <c r="G60" s="90">
        <f>G59*0.05</f>
        <v>105838</v>
      </c>
    </row>
    <row r="61" spans="2:7" ht="12" customHeight="1" x14ac:dyDescent="0.25">
      <c r="B61" s="91" t="s">
        <v>42</v>
      </c>
      <c r="C61" s="70"/>
      <c r="D61" s="70"/>
      <c r="E61" s="70"/>
      <c r="F61" s="70"/>
      <c r="G61" s="92">
        <f>G60+G59</f>
        <v>2222598</v>
      </c>
    </row>
    <row r="62" spans="2:7" ht="12" customHeight="1" x14ac:dyDescent="0.25">
      <c r="B62" s="89" t="s">
        <v>43</v>
      </c>
      <c r="C62" s="71"/>
      <c r="D62" s="71"/>
      <c r="E62" s="71"/>
      <c r="F62" s="71"/>
      <c r="G62" s="90">
        <f>G11</f>
        <v>4500000</v>
      </c>
    </row>
    <row r="63" spans="2:7" ht="12" customHeight="1" x14ac:dyDescent="0.25">
      <c r="B63" s="93" t="s">
        <v>44</v>
      </c>
      <c r="C63" s="94"/>
      <c r="D63" s="94"/>
      <c r="E63" s="94"/>
      <c r="F63" s="94"/>
      <c r="G63" s="95">
        <f>G62-G61</f>
        <v>2277402</v>
      </c>
    </row>
    <row r="64" spans="2:7" ht="12" customHeight="1" x14ac:dyDescent="0.25">
      <c r="B64" s="82" t="s">
        <v>45</v>
      </c>
      <c r="C64" s="83"/>
      <c r="D64" s="83"/>
      <c r="E64" s="83"/>
      <c r="F64" s="83"/>
      <c r="G64" s="79"/>
    </row>
    <row r="65" spans="2:7" ht="12.75" customHeight="1" thickBot="1" x14ac:dyDescent="0.3">
      <c r="B65" s="96"/>
      <c r="C65" s="83"/>
      <c r="D65" s="83"/>
      <c r="E65" s="83"/>
      <c r="F65" s="83"/>
      <c r="G65" s="79"/>
    </row>
    <row r="66" spans="2:7" ht="12" customHeight="1" x14ac:dyDescent="0.25">
      <c r="B66" s="108" t="s">
        <v>46</v>
      </c>
      <c r="C66" s="109"/>
      <c r="D66" s="109"/>
      <c r="E66" s="109"/>
      <c r="F66" s="110"/>
      <c r="G66" s="79"/>
    </row>
    <row r="67" spans="2:7" ht="12" customHeight="1" x14ac:dyDescent="0.25">
      <c r="B67" s="111" t="s">
        <v>47</v>
      </c>
      <c r="C67" s="81"/>
      <c r="D67" s="81"/>
      <c r="E67" s="81"/>
      <c r="F67" s="112"/>
      <c r="G67" s="79"/>
    </row>
    <row r="68" spans="2:7" ht="12" customHeight="1" x14ac:dyDescent="0.25">
      <c r="B68" s="111" t="s">
        <v>48</v>
      </c>
      <c r="C68" s="81"/>
      <c r="D68" s="81"/>
      <c r="E68" s="81"/>
      <c r="F68" s="112"/>
      <c r="G68" s="79"/>
    </row>
    <row r="69" spans="2:7" ht="12" customHeight="1" x14ac:dyDescent="0.25">
      <c r="B69" s="111" t="s">
        <v>49</v>
      </c>
      <c r="C69" s="81"/>
      <c r="D69" s="81"/>
      <c r="E69" s="81"/>
      <c r="F69" s="112"/>
      <c r="G69" s="79"/>
    </row>
    <row r="70" spans="2:7" ht="12" customHeight="1" x14ac:dyDescent="0.25">
      <c r="B70" s="111" t="s">
        <v>50</v>
      </c>
      <c r="C70" s="81"/>
      <c r="D70" s="81"/>
      <c r="E70" s="81"/>
      <c r="F70" s="112"/>
      <c r="G70" s="79"/>
    </row>
    <row r="71" spans="2:7" ht="12" customHeight="1" x14ac:dyDescent="0.25">
      <c r="B71" s="111" t="s">
        <v>51</v>
      </c>
      <c r="C71" s="81"/>
      <c r="D71" s="81"/>
      <c r="E71" s="81"/>
      <c r="F71" s="112"/>
      <c r="G71" s="79"/>
    </row>
    <row r="72" spans="2:7" ht="12.75" customHeight="1" thickBot="1" x14ac:dyDescent="0.3">
      <c r="B72" s="113" t="s">
        <v>52</v>
      </c>
      <c r="C72" s="114"/>
      <c r="D72" s="114"/>
      <c r="E72" s="114"/>
      <c r="F72" s="115"/>
      <c r="G72" s="79"/>
    </row>
    <row r="73" spans="2:7" ht="12.75" customHeight="1" x14ac:dyDescent="0.25">
      <c r="B73" s="106"/>
      <c r="C73" s="81"/>
      <c r="D73" s="81"/>
      <c r="E73" s="81"/>
      <c r="F73" s="81"/>
      <c r="G73" s="79"/>
    </row>
    <row r="74" spans="2:7" ht="15" customHeight="1" thickBot="1" x14ac:dyDescent="0.3">
      <c r="B74" s="141" t="s">
        <v>53</v>
      </c>
      <c r="C74" s="142"/>
      <c r="D74" s="105"/>
      <c r="E74" s="72"/>
      <c r="F74" s="72"/>
      <c r="G74" s="79"/>
    </row>
    <row r="75" spans="2:7" ht="12" customHeight="1" x14ac:dyDescent="0.25">
      <c r="B75" s="98" t="s">
        <v>38</v>
      </c>
      <c r="C75" s="73" t="s">
        <v>54</v>
      </c>
      <c r="D75" s="99" t="s">
        <v>55</v>
      </c>
      <c r="E75" s="72"/>
      <c r="F75" s="72"/>
      <c r="G75" s="79"/>
    </row>
    <row r="76" spans="2:7" ht="12" customHeight="1" x14ac:dyDescent="0.25">
      <c r="B76" s="100" t="s">
        <v>56</v>
      </c>
      <c r="C76" s="74">
        <f>+G25</f>
        <v>775500</v>
      </c>
      <c r="D76" s="101">
        <f>(C76/C82)</f>
        <v>0.34891599830468667</v>
      </c>
      <c r="E76" s="72"/>
      <c r="F76" s="72"/>
      <c r="G76" s="79"/>
    </row>
    <row r="77" spans="2:7" ht="12" customHeight="1" x14ac:dyDescent="0.25">
      <c r="B77" s="100" t="s">
        <v>57</v>
      </c>
      <c r="C77" s="75">
        <v>0</v>
      </c>
      <c r="D77" s="101">
        <v>0</v>
      </c>
      <c r="E77" s="72"/>
      <c r="F77" s="72"/>
      <c r="G77" s="79"/>
    </row>
    <row r="78" spans="2:7" ht="12" customHeight="1" x14ac:dyDescent="0.25">
      <c r="B78" s="100" t="s">
        <v>58</v>
      </c>
      <c r="C78" s="74">
        <f>+G39</f>
        <v>239200</v>
      </c>
      <c r="D78" s="101">
        <f>(C78/C82)</f>
        <v>0.10762180115342496</v>
      </c>
      <c r="E78" s="72"/>
      <c r="F78" s="72"/>
      <c r="G78" s="79"/>
    </row>
    <row r="79" spans="2:7" ht="12" customHeight="1" x14ac:dyDescent="0.25">
      <c r="B79" s="100" t="s">
        <v>28</v>
      </c>
      <c r="C79" s="74">
        <f>+G52</f>
        <v>1040860</v>
      </c>
      <c r="D79" s="101">
        <f>(C79/C82)</f>
        <v>0.46830780914947284</v>
      </c>
      <c r="E79" s="72"/>
      <c r="F79" s="72"/>
      <c r="G79" s="79"/>
    </row>
    <row r="80" spans="2:7" ht="12" customHeight="1" x14ac:dyDescent="0.25">
      <c r="B80" s="100" t="s">
        <v>59</v>
      </c>
      <c r="C80" s="76">
        <f>+G57</f>
        <v>61200</v>
      </c>
      <c r="D80" s="101">
        <f>(C80/C82)</f>
        <v>2.7535343773367922E-2</v>
      </c>
      <c r="E80" s="78"/>
      <c r="F80" s="78"/>
      <c r="G80" s="79"/>
    </row>
    <row r="81" spans="2:7" ht="12" customHeight="1" x14ac:dyDescent="0.25">
      <c r="B81" s="100" t="s">
        <v>60</v>
      </c>
      <c r="C81" s="76">
        <f>+G60</f>
        <v>105838</v>
      </c>
      <c r="D81" s="101">
        <f>(C81/C82)</f>
        <v>4.7619047619047616E-2</v>
      </c>
      <c r="E81" s="78"/>
      <c r="F81" s="78"/>
      <c r="G81" s="79"/>
    </row>
    <row r="82" spans="2:7" ht="12.75" customHeight="1" thickBot="1" x14ac:dyDescent="0.3">
      <c r="B82" s="102" t="s">
        <v>61</v>
      </c>
      <c r="C82" s="103">
        <f>SUM(C76:C81)</f>
        <v>2222598</v>
      </c>
      <c r="D82" s="104">
        <f>SUM(D76:D81)</f>
        <v>1</v>
      </c>
      <c r="E82" s="78"/>
      <c r="F82" s="78"/>
      <c r="G82" s="79"/>
    </row>
    <row r="83" spans="2:7" ht="12" customHeight="1" x14ac:dyDescent="0.25">
      <c r="B83" s="96"/>
      <c r="C83" s="83"/>
      <c r="D83" s="83"/>
      <c r="E83" s="83"/>
      <c r="F83" s="83"/>
      <c r="G83" s="79"/>
    </row>
    <row r="84" spans="2:7" ht="12.75" customHeight="1" x14ac:dyDescent="0.25">
      <c r="B84" s="97"/>
      <c r="C84" s="83"/>
      <c r="D84" s="83"/>
      <c r="E84" s="83"/>
      <c r="F84" s="83"/>
      <c r="G84" s="79"/>
    </row>
    <row r="85" spans="2:7" ht="12" customHeight="1" thickBot="1" x14ac:dyDescent="0.3">
      <c r="B85" s="117"/>
      <c r="C85" s="118" t="s">
        <v>99</v>
      </c>
      <c r="D85" s="119"/>
      <c r="E85" s="120"/>
      <c r="F85" s="77"/>
      <c r="G85" s="79"/>
    </row>
    <row r="86" spans="2:7" ht="12" customHeight="1" x14ac:dyDescent="0.25">
      <c r="B86" s="121" t="s">
        <v>71</v>
      </c>
      <c r="C86" s="122">
        <v>8900</v>
      </c>
      <c r="D86" s="122">
        <v>9000</v>
      </c>
      <c r="E86" s="123">
        <v>9100</v>
      </c>
      <c r="F86" s="116"/>
      <c r="G86" s="80"/>
    </row>
    <row r="87" spans="2:7" ht="12.75" customHeight="1" thickBot="1" x14ac:dyDescent="0.3">
      <c r="B87" s="102" t="s">
        <v>72</v>
      </c>
      <c r="C87" s="103">
        <f>(G61/C86)</f>
        <v>249.73011235955056</v>
      </c>
      <c r="D87" s="103">
        <f>(G61/D86)</f>
        <v>246.95533333333333</v>
      </c>
      <c r="E87" s="124">
        <f>(G61/E86)</f>
        <v>244.24153846153845</v>
      </c>
      <c r="F87" s="116"/>
      <c r="G87" s="80"/>
    </row>
    <row r="88" spans="2:7" ht="15.6" customHeight="1" x14ac:dyDescent="0.25">
      <c r="B88" s="107" t="s">
        <v>62</v>
      </c>
      <c r="C88" s="81"/>
      <c r="D88" s="81"/>
      <c r="E88" s="81"/>
      <c r="F88" s="81"/>
      <c r="G88" s="81"/>
    </row>
  </sheetData>
  <mergeCells count="8">
    <mergeCell ref="B74:C74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cp:lastPrinted>2021-03-11T12:51:49Z</cp:lastPrinted>
  <dcterms:created xsi:type="dcterms:W3CDTF">2020-11-27T12:49:26Z</dcterms:created>
  <dcterms:modified xsi:type="dcterms:W3CDTF">2021-03-18T18:47:41Z</dcterms:modified>
</cp:coreProperties>
</file>