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hillan\"/>
    </mc:Choice>
  </mc:AlternateContent>
  <bookViews>
    <workbookView xWindow="0" yWindow="0" windowWidth="24000" windowHeight="9135"/>
  </bookViews>
  <sheets>
    <sheet name="AVENA VICIA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45" i="1"/>
  <c r="G46" i="1"/>
  <c r="G54" i="1"/>
  <c r="G55" i="1"/>
  <c r="G36" i="1"/>
  <c r="G37" i="1"/>
  <c r="G38" i="1"/>
  <c r="G35" i="1"/>
  <c r="G39" i="1"/>
  <c r="G49" i="1"/>
  <c r="G44" i="1"/>
  <c r="G48" i="1"/>
  <c r="G50" i="1"/>
  <c r="G57" i="1"/>
  <c r="G58" i="1"/>
  <c r="G59" i="1"/>
  <c r="E85" i="1"/>
  <c r="D85" i="1"/>
  <c r="C85" i="1"/>
  <c r="C78" i="1"/>
  <c r="C76" i="1"/>
  <c r="G31" i="1"/>
  <c r="C75" i="1"/>
  <c r="C74" i="1"/>
  <c r="G12" i="1"/>
  <c r="G60" i="1"/>
  <c r="C77" i="1"/>
  <c r="C79" i="1"/>
  <c r="G61" i="1"/>
  <c r="C80" i="1"/>
  <c r="D77" i="1"/>
  <c r="D74" i="1"/>
  <c r="D76" i="1"/>
  <c r="D78" i="1"/>
  <c r="D79" i="1"/>
  <c r="D80" i="1"/>
</calcChain>
</file>

<file path=xl/sharedStrings.xml><?xml version="1.0" encoding="utf-8"?>
<sst xmlns="http://schemas.openxmlformats.org/spreadsheetml/2006/main" count="138" uniqueCount="95">
  <si>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</si>
  <si>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</si>
  <si>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</si>
  <si>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</si>
  <si>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</si>
  <si>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</si>
  <si>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</si>
  <si>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</si>
  <si>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</si>
  <si>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</si>
  <si>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</si>
  <si>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</si>
  <si>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</si>
  <si>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</si>
  <si>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</si>
  <si>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</si>
  <si>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</si>
  <si>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</si>
  <si>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</si>
  <si>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</si>
  <si>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</si>
  <si>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</si>
  <si>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</si>
  <si>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</si>
  <si>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</si>
  <si>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</si>
  <si>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</si>
  <si>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</si>
  <si>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</si>
  <si>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</si>
  <si>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</si>
  <si>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</si>
  <si>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</si>
  <si>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</si>
  <si>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</si>
  <si>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</si>
  <si>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</si>
  <si>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</si>
  <si>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</si>
  <si>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</si>
  <si>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</si>
  <si>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</si>
  <si>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</si>
  <si>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</si>
  <si>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</si>
  <si>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</si>
  <si>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</si>
  <si>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</si>
  <si>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</si>
  <si>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</si>
  <si>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</si>
  <si>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</si>
  <si>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</si>
  <si>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</si>
  <si>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</si>
  <si>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</si>
  <si>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</si>
  <si>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CHILLÁN</t>
  </si>
  <si>
    <t>TODAS LAS COMUNAS DEL ÁREA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</si>
  <si>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</si>
  <si>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KG</t>
  </si>
  <si>
    <t>MEDIO</t>
  </si>
  <si>
    <t>IVA</t>
  </si>
  <si>
    <t>SIEMBRA</t>
  </si>
  <si>
    <t>ABRIL</t>
  </si>
  <si>
    <t>SEQUÍA</t>
  </si>
  <si>
    <t>Cantidad /Colmena</t>
  </si>
  <si>
    <t>FARDO</t>
  </si>
  <si>
    <t>AGOSTO</t>
  </si>
  <si>
    <t>SEMILLA</t>
  </si>
  <si>
    <t>DICIEMBRE</t>
  </si>
  <si>
    <t>LIMPIEZA POTRERO</t>
  </si>
  <si>
    <t>DESINFECCIÓN SUELO</t>
  </si>
  <si>
    <t>ARREGEADURA</t>
  </si>
  <si>
    <t>MARZO</t>
  </si>
  <si>
    <t>ARADURA</t>
  </si>
  <si>
    <t>UREA</t>
  </si>
  <si>
    <t>DESINFECTANTE SEMILLA</t>
  </si>
  <si>
    <t>SOBRE</t>
  </si>
  <si>
    <t>AVENA VICIA</t>
  </si>
  <si>
    <t>SUPERNOVA-ATROPURPUREA</t>
  </si>
  <si>
    <t>ALIMENTACIÓN ANIMAL-FARDOS</t>
  </si>
  <si>
    <t xml:space="preserve">RASTRAJE </t>
  </si>
  <si>
    <t>SEMILLA AVENA</t>
  </si>
  <si>
    <t>SEMILLA VICIA</t>
  </si>
  <si>
    <t>MEZCLA 9-41-12</t>
  </si>
  <si>
    <t>ENFARDADO</t>
  </si>
  <si>
    <t>Subtotal Costos Mano Obra</t>
  </si>
  <si>
    <t>ACARREO FARDOS</t>
  </si>
  <si>
    <t>PRECIO ESPERADO ($/FARDO)</t>
  </si>
  <si>
    <t>RENDIMIENTO (FARDOS/HA)</t>
  </si>
  <si>
    <t>Rendimiento (FARDO/HA)</t>
  </si>
  <si>
    <t>$/HA</t>
  </si>
  <si>
    <t>ESCENARIOS COSTO UNITARIO  ($/fardo)</t>
  </si>
  <si>
    <t>Costo unitario ($/fardo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</si>
</sst>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[$$-340A]#,##0"/>
  </numFmts>
  <fonts count="10" x14ac:knownFonts="1">
    <font>
      <sz val="11"/>
      <color indexed="8"/>
      <name val="Calibri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u/>
      <sz val="8"/>
      <color indexed="8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9">
    <xf numFmtId="0" fontId="0" fillId="0" borderId="0" xfId="0" applyFont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justify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6" fillId="3" borderId="49" xfId="0" applyNumberFormat="1" applyFont="1" applyFill="1" applyBorder="1" applyAlignment="1">
      <alignment horizontal="center" vertical="center" wrapText="1"/>
    </xf>
    <xf numFmtId="49" fontId="9" fillId="10" borderId="48" xfId="0" applyNumberFormat="1" applyFont="1" applyFill="1" applyBorder="1" applyAlignment="1">
      <alignment horizontal="center" vertical="center" wrapText="1"/>
    </xf>
    <xf numFmtId="0" fontId="9" fillId="10" borderId="48" xfId="0" applyNumberFormat="1" applyFont="1" applyFill="1" applyBorder="1" applyAlignment="1">
      <alignment horizontal="center" vertical="center" wrapText="1"/>
    </xf>
    <xf numFmtId="165" fontId="9" fillId="10" borderId="4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49" fontId="9" fillId="10" borderId="48" xfId="0" applyNumberFormat="1" applyFont="1" applyFill="1" applyBorder="1" applyAlignment="1">
      <alignment horizontal="left" vertical="center" wrapText="1"/>
    </xf>
    <xf numFmtId="165" fontId="3" fillId="3" borderId="16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vertical="center" wrapText="1"/>
    </xf>
    <xf numFmtId="165" fontId="6" fillId="5" borderId="23" xfId="0" applyNumberFormat="1" applyFont="1" applyFill="1" applyBorder="1" applyAlignment="1">
      <alignment vertical="center" wrapText="1"/>
    </xf>
    <xf numFmtId="165" fontId="6" fillId="3" borderId="24" xfId="0" applyNumberFormat="1" applyFont="1" applyFill="1" applyBorder="1" applyAlignment="1">
      <alignment vertical="center" wrapText="1"/>
    </xf>
    <xf numFmtId="165" fontId="6" fillId="5" borderId="24" xfId="0" applyNumberFormat="1" applyFont="1" applyFill="1" applyBorder="1" applyAlignment="1">
      <alignment vertical="center" wrapText="1"/>
    </xf>
    <xf numFmtId="165" fontId="6" fillId="6" borderId="25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164" fontId="6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49" fontId="4" fillId="2" borderId="28" xfId="0" applyNumberFormat="1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 wrapText="1"/>
    </xf>
    <xf numFmtId="9" fontId="2" fillId="2" borderId="29" xfId="0" applyNumberFormat="1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 wrapText="1"/>
    </xf>
    <xf numFmtId="49" fontId="4" fillId="8" borderId="30" xfId="0" applyNumberFormat="1" applyFont="1" applyFill="1" applyBorder="1" applyAlignment="1">
      <alignment vertical="center" wrapText="1"/>
    </xf>
    <xf numFmtId="165" fontId="4" fillId="8" borderId="31" xfId="0" applyNumberFormat="1" applyFont="1" applyFill="1" applyBorder="1" applyAlignment="1">
      <alignment vertical="center" wrapText="1"/>
    </xf>
    <xf numFmtId="9" fontId="4" fillId="8" borderId="32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6" fillId="7" borderId="18" xfId="0" applyFont="1" applyFill="1" applyBorder="1" applyAlignment="1">
      <alignment vertical="center" wrapText="1"/>
    </xf>
    <xf numFmtId="49" fontId="4" fillId="8" borderId="44" xfId="0" applyNumberFormat="1" applyFont="1" applyFill="1" applyBorder="1" applyAlignment="1">
      <alignment vertical="center" wrapText="1"/>
    </xf>
    <xf numFmtId="1" fontId="4" fillId="8" borderId="45" xfId="0" applyNumberFormat="1" applyFont="1" applyFill="1" applyBorder="1" applyAlignment="1">
      <alignment vertical="center" wrapText="1"/>
    </xf>
    <xf numFmtId="1" fontId="4" fillId="8" borderId="46" xfId="0" applyNumberFormat="1" applyFont="1" applyFill="1" applyBorder="1" applyAlignment="1">
      <alignment vertical="center" wrapText="1"/>
    </xf>
    <xf numFmtId="0" fontId="4" fillId="7" borderId="19" xfId="0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10" borderId="48" xfId="0" applyNumberFormat="1" applyFont="1" applyFill="1" applyBorder="1" applyAlignment="1">
      <alignment vertical="center" wrapText="1"/>
    </xf>
    <xf numFmtId="49" fontId="2" fillId="2" borderId="47" xfId="0" applyNumberFormat="1" applyFont="1" applyFill="1" applyBorder="1" applyAlignment="1">
      <alignment vertical="center" wrapText="1"/>
    </xf>
    <xf numFmtId="49" fontId="2" fillId="2" borderId="47" xfId="0" applyNumberFormat="1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49" fontId="2" fillId="2" borderId="48" xfId="0" applyNumberFormat="1" applyFont="1" applyFill="1" applyBorder="1" applyAlignment="1">
      <alignment vertical="center" wrapText="1"/>
    </xf>
    <xf numFmtId="49" fontId="2" fillId="2" borderId="48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165" fontId="2" fillId="2" borderId="48" xfId="0" applyNumberFormat="1" applyFont="1" applyFill="1" applyBorder="1" applyAlignment="1">
      <alignment vertical="center" wrapText="1"/>
    </xf>
    <xf numFmtId="49" fontId="2" fillId="10" borderId="48" xfId="0" applyNumberFormat="1" applyFont="1" applyFill="1" applyBorder="1" applyAlignment="1">
      <alignment horizontal="center" vertical="center" wrapText="1"/>
    </xf>
    <xf numFmtId="165" fontId="3" fillId="3" borderId="70" xfId="0" applyNumberFormat="1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right" vertical="center" wrapText="1"/>
    </xf>
    <xf numFmtId="165" fontId="9" fillId="10" borderId="48" xfId="0" applyNumberFormat="1" applyFont="1" applyFill="1" applyBorder="1" applyAlignment="1">
      <alignment horizontal="right" vertical="center" wrapText="1"/>
    </xf>
    <xf numFmtId="165" fontId="2" fillId="2" borderId="47" xfId="0" applyNumberFormat="1" applyFont="1" applyFill="1" applyBorder="1" applyAlignment="1">
      <alignment horizontal="right" vertical="center" wrapText="1"/>
    </xf>
    <xf numFmtId="165" fontId="2" fillId="2" borderId="48" xfId="0" applyNumberFormat="1" applyFont="1" applyFill="1" applyBorder="1" applyAlignment="1">
      <alignment horizontal="right" vertical="center" wrapText="1"/>
    </xf>
    <xf numFmtId="49" fontId="2" fillId="10" borderId="48" xfId="0" applyNumberFormat="1" applyFont="1" applyFill="1" applyBorder="1" applyAlignment="1">
      <alignment horizontal="left" vertical="center" wrapText="1"/>
    </xf>
    <xf numFmtId="0" fontId="2" fillId="2" borderId="78" xfId="0" applyNumberFormat="1" applyFont="1" applyFill="1" applyBorder="1" applyAlignment="1">
      <alignment horizontal="center" vertical="center" wrapText="1"/>
    </xf>
    <xf numFmtId="49" fontId="2" fillId="2" borderId="78" xfId="0" applyNumberFormat="1" applyFont="1" applyFill="1" applyBorder="1" applyAlignment="1">
      <alignment horizontal="left" vertical="center" wrapText="1"/>
    </xf>
    <xf numFmtId="165" fontId="2" fillId="2" borderId="78" xfId="0" applyNumberFormat="1" applyFont="1" applyFill="1" applyBorder="1" applyAlignment="1">
      <alignment horizontal="right" vertical="center" wrapText="1"/>
    </xf>
    <xf numFmtId="17" fontId="2" fillId="2" borderId="6" xfId="0" applyNumberFormat="1" applyFont="1" applyFill="1" applyBorder="1" applyAlignment="1">
      <alignment horizontal="right" vertical="center" wrapText="1"/>
    </xf>
    <xf numFmtId="49" fontId="2" fillId="10" borderId="6" xfId="0" applyNumberFormat="1" applyFont="1" applyFill="1" applyBorder="1" applyAlignment="1">
      <alignment vertical="center" wrapText="1"/>
    </xf>
    <xf numFmtId="49" fontId="2" fillId="10" borderId="47" xfId="0" applyNumberFormat="1" applyFont="1" applyFill="1" applyBorder="1" applyAlignment="1">
      <alignment vertical="center" wrapText="1"/>
    </xf>
    <xf numFmtId="0" fontId="2" fillId="10" borderId="48" xfId="0" applyNumberFormat="1" applyFont="1" applyFill="1" applyBorder="1" applyAlignment="1">
      <alignment horizontal="center" vertical="center" wrapText="1"/>
    </xf>
    <xf numFmtId="0" fontId="2" fillId="10" borderId="48" xfId="0" applyNumberFormat="1" applyFont="1" applyFill="1" applyBorder="1" applyAlignment="1">
      <alignment vertical="center" wrapText="1"/>
    </xf>
    <xf numFmtId="3" fontId="2" fillId="2" borderId="80" xfId="0" applyNumberFormat="1" applyFont="1" applyFill="1" applyBorder="1" applyAlignment="1">
      <alignment vertical="center" wrapText="1"/>
    </xf>
    <xf numFmtId="165" fontId="3" fillId="3" borderId="48" xfId="0" applyNumberFormat="1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49" fontId="4" fillId="8" borderId="26" xfId="0" applyNumberFormat="1" applyFont="1" applyFill="1" applyBorder="1" applyAlignment="1">
      <alignment horizontal="center" vertical="center" wrapText="1"/>
    </xf>
    <xf numFmtId="49" fontId="4" fillId="8" borderId="20" xfId="0" applyNumberFormat="1" applyFont="1" applyFill="1" applyBorder="1" applyAlignment="1">
      <alignment horizontal="center" vertical="center" wrapText="1"/>
    </xf>
    <xf numFmtId="49" fontId="2" fillId="8" borderId="27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48" xfId="0" applyNumberFormat="1" applyFont="1" applyBorder="1" applyAlignment="1">
      <alignment vertical="center" wrapText="1"/>
    </xf>
    <xf numFmtId="165" fontId="2" fillId="0" borderId="6" xfId="0" applyNumberFormat="1" applyFont="1" applyFill="1" applyBorder="1" applyAlignment="1">
      <alignment vertical="center" wrapText="1"/>
    </xf>
    <xf numFmtId="49" fontId="2" fillId="0" borderId="78" xfId="0" applyNumberFormat="1" applyFont="1" applyFill="1" applyBorder="1" applyAlignment="1">
      <alignment vertical="center" wrapText="1"/>
    </xf>
    <xf numFmtId="49" fontId="2" fillId="0" borderId="48" xfId="0" applyNumberFormat="1" applyFont="1" applyFill="1" applyBorder="1" applyAlignment="1">
      <alignment vertical="center" wrapText="1"/>
    </xf>
    <xf numFmtId="0" fontId="2" fillId="0" borderId="48" xfId="0" applyNumberFormat="1" applyFont="1" applyFill="1" applyBorder="1" applyAlignment="1">
      <alignment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165" fontId="2" fillId="0" borderId="48" xfId="0" applyNumberFormat="1" applyFont="1" applyFill="1" applyBorder="1" applyAlignment="1">
      <alignment horizontal="right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165" fontId="2" fillId="0" borderId="48" xfId="0" applyNumberFormat="1" applyFont="1" applyFill="1" applyBorder="1" applyAlignment="1">
      <alignment vertical="center" wrapText="1"/>
    </xf>
    <xf numFmtId="49" fontId="4" fillId="0" borderId="72" xfId="0" applyNumberFormat="1" applyFont="1" applyFill="1" applyBorder="1" applyAlignment="1">
      <alignment horizontal="left" vertical="center" wrapText="1"/>
    </xf>
    <xf numFmtId="49" fontId="4" fillId="0" borderId="73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left" vertical="center" wrapText="1"/>
    </xf>
    <xf numFmtId="49" fontId="4" fillId="0" borderId="76" xfId="0" applyNumberFormat="1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49" fontId="6" fillId="5" borderId="59" xfId="0" applyNumberFormat="1" applyFont="1" applyFill="1" applyBorder="1" applyAlignment="1">
      <alignment horizontal="left" vertical="center" wrapText="1"/>
    </xf>
    <xf numFmtId="49" fontId="6" fillId="5" borderId="60" xfId="0" applyNumberFormat="1" applyFont="1" applyFill="1" applyBorder="1" applyAlignment="1">
      <alignment horizontal="left" vertical="center" wrapText="1"/>
    </xf>
    <xf numFmtId="49" fontId="6" fillId="5" borderId="61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2" xfId="0" applyNumberFormat="1" applyFont="1" applyFill="1" applyBorder="1" applyAlignment="1">
      <alignment horizontal="left" vertical="center" wrapText="1"/>
    </xf>
    <xf numFmtId="49" fontId="2" fillId="2" borderId="39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left" vertical="center" wrapText="1"/>
    </xf>
    <xf numFmtId="49" fontId="2" fillId="2" borderId="40" xfId="0" applyNumberFormat="1" applyFont="1" applyFill="1" applyBorder="1" applyAlignment="1">
      <alignment horizontal="left" vertical="center" wrapText="1"/>
    </xf>
    <xf numFmtId="49" fontId="2" fillId="2" borderId="41" xfId="0" applyNumberFormat="1" applyFont="1" applyFill="1" applyBorder="1" applyAlignment="1">
      <alignment horizontal="left" vertical="center" wrapText="1"/>
    </xf>
    <xf numFmtId="49" fontId="2" fillId="2" borderId="42" xfId="0" applyNumberFormat="1" applyFont="1" applyFill="1" applyBorder="1" applyAlignment="1">
      <alignment horizontal="left" vertical="center" wrapText="1"/>
    </xf>
    <xf numFmtId="49" fontId="2" fillId="2" borderId="43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38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5" fillId="9" borderId="52" xfId="0" applyNumberFormat="1" applyFont="1" applyFill="1" applyBorder="1" applyAlignment="1">
      <alignment horizontal="center" vertical="center" wrapText="1"/>
    </xf>
    <xf numFmtId="49" fontId="5" fillId="9" borderId="42" xfId="0" applyNumberFormat="1" applyFont="1" applyFill="1" applyBorder="1" applyAlignment="1">
      <alignment horizontal="center" vertical="center" wrapText="1"/>
    </xf>
    <xf numFmtId="49" fontId="5" fillId="9" borderId="53" xfId="0" applyNumberFormat="1" applyFont="1" applyFill="1" applyBorder="1" applyAlignment="1">
      <alignment horizontal="center" vertical="center" wrapText="1"/>
    </xf>
    <xf numFmtId="49" fontId="5" fillId="9" borderId="33" xfId="0" applyNumberFormat="1" applyFont="1" applyFill="1" applyBorder="1" applyAlignment="1">
      <alignment horizontal="center" vertical="center" wrapText="1"/>
    </xf>
    <xf numFmtId="49" fontId="5" fillId="9" borderId="34" xfId="0" applyNumberFormat="1" applyFont="1" applyFill="1" applyBorder="1" applyAlignment="1">
      <alignment horizontal="center" vertical="center" wrapText="1"/>
    </xf>
    <xf numFmtId="49" fontId="5" fillId="9" borderId="3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50" xfId="0" applyNumberFormat="1" applyFont="1" applyFill="1" applyBorder="1" applyAlignment="1">
      <alignment horizontal="left" vertical="center" wrapText="1"/>
    </xf>
    <xf numFmtId="49" fontId="2" fillId="2" borderId="51" xfId="0" applyNumberFormat="1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6" fillId="5" borderId="54" xfId="0" applyNumberFormat="1" applyFont="1" applyFill="1" applyBorder="1" applyAlignment="1">
      <alignment horizontal="left" vertical="center" wrapText="1"/>
    </xf>
    <xf numFmtId="49" fontId="6" fillId="5" borderId="55" xfId="0" applyNumberFormat="1" applyFont="1" applyFill="1" applyBorder="1" applyAlignment="1">
      <alignment horizontal="left" vertical="center" wrapText="1"/>
    </xf>
    <xf numFmtId="49" fontId="6" fillId="5" borderId="56" xfId="0" applyNumberFormat="1" applyFont="1" applyFill="1" applyBorder="1" applyAlignment="1">
      <alignment horizontal="left" vertical="center" wrapText="1"/>
    </xf>
    <xf numFmtId="49" fontId="3" fillId="3" borderId="71" xfId="0" applyNumberFormat="1" applyFont="1" applyFill="1" applyBorder="1" applyAlignment="1">
      <alignment horizontal="left" vertical="center" wrapText="1"/>
    </xf>
    <xf numFmtId="49" fontId="3" fillId="3" borderId="64" xfId="0" applyNumberFormat="1" applyFont="1" applyFill="1" applyBorder="1" applyAlignment="1">
      <alignment horizontal="left" vertical="center" wrapText="1"/>
    </xf>
    <xf numFmtId="49" fontId="3" fillId="3" borderId="65" xfId="0" applyNumberFormat="1" applyFont="1" applyFill="1" applyBorder="1" applyAlignment="1">
      <alignment horizontal="left" vertical="center" wrapText="1"/>
    </xf>
    <xf numFmtId="49" fontId="6" fillId="5" borderId="63" xfId="0" applyNumberFormat="1" applyFont="1" applyFill="1" applyBorder="1" applyAlignment="1">
      <alignment horizontal="left" vertical="center" wrapText="1"/>
    </xf>
    <xf numFmtId="49" fontId="6" fillId="5" borderId="64" xfId="0" applyNumberFormat="1" applyFont="1" applyFill="1" applyBorder="1" applyAlignment="1">
      <alignment horizontal="left" vertical="center" wrapText="1"/>
    </xf>
    <xf numFmtId="49" fontId="6" fillId="5" borderId="65" xfId="0" applyNumberFormat="1" applyFont="1" applyFill="1" applyBorder="1" applyAlignment="1">
      <alignment horizontal="left" vertical="center" wrapText="1"/>
    </xf>
    <xf numFmtId="49" fontId="6" fillId="3" borderId="66" xfId="0" applyNumberFormat="1" applyFont="1" applyFill="1" applyBorder="1" applyAlignment="1">
      <alignment horizontal="left" vertical="center" wrapText="1"/>
    </xf>
    <xf numFmtId="49" fontId="6" fillId="3" borderId="57" xfId="0" applyNumberFormat="1" applyFont="1" applyFill="1" applyBorder="1" applyAlignment="1">
      <alignment horizontal="left" vertical="center" wrapText="1"/>
    </xf>
    <xf numFmtId="49" fontId="6" fillId="3" borderId="58" xfId="0" applyNumberFormat="1" applyFont="1" applyFill="1" applyBorder="1" applyAlignment="1">
      <alignment horizontal="left" vertical="center" wrapText="1"/>
    </xf>
    <xf numFmtId="49" fontId="6" fillId="5" borderId="66" xfId="0" applyNumberFormat="1" applyFont="1" applyFill="1" applyBorder="1" applyAlignment="1">
      <alignment horizontal="left" vertical="center" wrapText="1"/>
    </xf>
    <xf numFmtId="49" fontId="6" fillId="5" borderId="57" xfId="0" applyNumberFormat="1" applyFont="1" applyFill="1" applyBorder="1" applyAlignment="1">
      <alignment horizontal="left" vertical="center" wrapText="1"/>
    </xf>
    <xf numFmtId="49" fontId="6" fillId="5" borderId="58" xfId="0" applyNumberFormat="1" applyFont="1" applyFill="1" applyBorder="1" applyAlignment="1">
      <alignment horizontal="left" vertical="center" wrapText="1"/>
    </xf>
    <xf numFmtId="49" fontId="6" fillId="5" borderId="67" xfId="0" applyNumberFormat="1" applyFont="1" applyFill="1" applyBorder="1" applyAlignment="1">
      <alignment horizontal="left" vertical="center" wrapText="1"/>
    </xf>
    <xf numFmtId="49" fontId="6" fillId="5" borderId="68" xfId="0" applyNumberFormat="1" applyFont="1" applyFill="1" applyBorder="1" applyAlignment="1">
      <alignment horizontal="left" vertical="center" wrapText="1"/>
    </xf>
    <xf numFmtId="49" fontId="6" fillId="5" borderId="69" xfId="0" applyNumberFormat="1" applyFont="1" applyFill="1" applyBorder="1" applyAlignment="1">
      <alignment horizontal="left" vertical="center" wrapText="1"/>
    </xf>
    <xf numFmtId="49" fontId="3" fillId="3" borderId="79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876300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workbookViewId="0">
      <selection activeCell="B39" sqref="B39:F39"/>
    </sheetView>
  </sheetViews>
  <sheetFormatPr baseColWidth="10" defaultColWidth="10.85546875" defaultRowHeight="11.25" customHeight="1" x14ac:dyDescent="0.25"/>
  <cols>
    <col min="1" max="1" width="4.42578125" style="17" customWidth="1"/>
    <col min="2" max="2" width="16" style="17" customWidth="1"/>
    <col min="3" max="3" width="17.5703125" style="17" customWidth="1"/>
    <col min="4" max="4" width="9.42578125" style="17" customWidth="1"/>
    <col min="5" max="5" width="16.5703125" style="17" customWidth="1"/>
    <col min="6" max="6" width="11" style="17" customWidth="1"/>
    <col min="7" max="7" width="15.7109375" style="17" customWidth="1"/>
    <col min="8" max="255" width="10.85546875" style="17" customWidth="1"/>
    <col min="256" max="16384" width="10.85546875" style="18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9"/>
      <c r="C8" s="20"/>
      <c r="D8" s="16"/>
      <c r="E8" s="20"/>
      <c r="F8" s="20"/>
      <c r="G8" s="20"/>
    </row>
    <row r="9" spans="1:7" x14ac:dyDescent="0.25">
      <c r="A9" s="21"/>
      <c r="B9" s="5" t="s">
        <v>0</v>
      </c>
      <c r="C9" s="2" t="s">
        <v>79</v>
      </c>
      <c r="D9" s="22"/>
      <c r="E9" s="143" t="s">
        <v>90</v>
      </c>
      <c r="F9" s="144"/>
      <c r="G9" s="23">
        <v>300</v>
      </c>
    </row>
    <row r="10" spans="1:7" ht="22.5" x14ac:dyDescent="0.25">
      <c r="A10" s="21"/>
      <c r="B10" s="1" t="s">
        <v>1</v>
      </c>
      <c r="C10" s="2" t="s">
        <v>80</v>
      </c>
      <c r="D10" s="22"/>
      <c r="E10" s="141" t="s">
        <v>2</v>
      </c>
      <c r="F10" s="142"/>
      <c r="G10" s="2" t="s">
        <v>74</v>
      </c>
    </row>
    <row r="11" spans="1:7" x14ac:dyDescent="0.25">
      <c r="A11" s="21"/>
      <c r="B11" s="1" t="s">
        <v>3</v>
      </c>
      <c r="C11" s="2" t="s">
        <v>61</v>
      </c>
      <c r="D11" s="22"/>
      <c r="E11" s="141" t="s">
        <v>89</v>
      </c>
      <c r="F11" s="142"/>
      <c r="G11" s="103">
        <v>4000</v>
      </c>
    </row>
    <row r="12" spans="1:7" ht="11.25" customHeight="1" x14ac:dyDescent="0.25">
      <c r="A12" s="21"/>
      <c r="B12" s="1" t="s">
        <v>4</v>
      </c>
      <c r="C12" s="2" t="s">
        <v>56</v>
      </c>
      <c r="D12" s="22"/>
      <c r="E12" s="145" t="s">
        <v>5</v>
      </c>
      <c r="F12" s="146"/>
      <c r="G12" s="10">
        <f>(G9*G11)</f>
        <v>1200000</v>
      </c>
    </row>
    <row r="13" spans="1:7" ht="22.5" x14ac:dyDescent="0.25">
      <c r="A13" s="21"/>
      <c r="B13" s="1" t="s">
        <v>6</v>
      </c>
      <c r="C13" s="2" t="s">
        <v>57</v>
      </c>
      <c r="D13" s="22"/>
      <c r="E13" s="141" t="s">
        <v>7</v>
      </c>
      <c r="F13" s="142"/>
      <c r="G13" s="2" t="s">
        <v>81</v>
      </c>
    </row>
    <row r="14" spans="1:7" ht="21.75" customHeight="1" x14ac:dyDescent="0.25">
      <c r="A14" s="21"/>
      <c r="B14" s="1" t="s">
        <v>8</v>
      </c>
      <c r="C14" s="79" t="s">
        <v>58</v>
      </c>
      <c r="D14" s="22"/>
      <c r="E14" s="141" t="s">
        <v>9</v>
      </c>
      <c r="F14" s="142"/>
      <c r="G14" s="2" t="s">
        <v>70</v>
      </c>
    </row>
    <row r="15" spans="1:7" ht="25.5" customHeight="1" x14ac:dyDescent="0.25">
      <c r="A15" s="21"/>
      <c r="B15" s="1" t="s">
        <v>10</v>
      </c>
      <c r="C15" s="87">
        <v>44197</v>
      </c>
      <c r="D15" s="22"/>
      <c r="E15" s="141" t="s">
        <v>11</v>
      </c>
      <c r="F15" s="142"/>
      <c r="G15" s="2" t="s">
        <v>65</v>
      </c>
    </row>
    <row r="16" spans="1:7" ht="12" customHeight="1" x14ac:dyDescent="0.25">
      <c r="A16" s="16"/>
      <c r="B16" s="6"/>
      <c r="C16" s="24"/>
      <c r="D16" s="20"/>
      <c r="E16" s="25"/>
      <c r="F16" s="25"/>
      <c r="G16" s="7"/>
    </row>
    <row r="17" spans="1:7" ht="12" customHeight="1" x14ac:dyDescent="0.25">
      <c r="A17" s="26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25">
      <c r="A18" s="16"/>
      <c r="B18" s="27"/>
      <c r="C18" s="28"/>
      <c r="D18" s="28"/>
      <c r="E18" s="28"/>
      <c r="F18" s="29"/>
      <c r="G18" s="29"/>
    </row>
    <row r="19" spans="1:7" ht="12" customHeight="1" x14ac:dyDescent="0.25">
      <c r="A19" s="21"/>
      <c r="B19" s="149" t="s">
        <v>13</v>
      </c>
      <c r="C19" s="150"/>
      <c r="D19" s="150"/>
      <c r="E19" s="150"/>
      <c r="F19" s="150"/>
      <c r="G19" s="151"/>
    </row>
    <row r="20" spans="1:7" ht="24" customHeight="1" x14ac:dyDescent="0.25">
      <c r="A20" s="26"/>
      <c r="B20" s="8" t="s">
        <v>14</v>
      </c>
      <c r="C20" s="8" t="s">
        <v>15</v>
      </c>
      <c r="D20" s="8" t="s">
        <v>16</v>
      </c>
      <c r="E20" s="8" t="s">
        <v>17</v>
      </c>
      <c r="F20" s="8" t="s">
        <v>18</v>
      </c>
      <c r="G20" s="8" t="s">
        <v>19</v>
      </c>
    </row>
    <row r="21" spans="1:7" x14ac:dyDescent="0.25">
      <c r="A21" s="26"/>
      <c r="B21" s="11" t="s">
        <v>71</v>
      </c>
      <c r="C21" s="3" t="s">
        <v>20</v>
      </c>
      <c r="D21" s="4">
        <v>1</v>
      </c>
      <c r="E21" s="88" t="s">
        <v>64</v>
      </c>
      <c r="F21" s="10">
        <v>15000</v>
      </c>
      <c r="G21" s="10">
        <f>(D21*F21)</f>
        <v>15000</v>
      </c>
    </row>
    <row r="22" spans="1:7" x14ac:dyDescent="0.25">
      <c r="A22" s="26"/>
      <c r="B22" s="11" t="s">
        <v>63</v>
      </c>
      <c r="C22" s="3" t="s">
        <v>20</v>
      </c>
      <c r="D22" s="4">
        <v>1</v>
      </c>
      <c r="E22" s="88" t="s">
        <v>64</v>
      </c>
      <c r="F22" s="10">
        <v>15000</v>
      </c>
      <c r="G22" s="10">
        <f t="shared" ref="G22:G25" si="0">(D22*F22)</f>
        <v>15000</v>
      </c>
    </row>
    <row r="23" spans="1:7" x14ac:dyDescent="0.25">
      <c r="A23" s="26"/>
      <c r="B23" s="65" t="s">
        <v>72</v>
      </c>
      <c r="C23" s="3" t="s">
        <v>20</v>
      </c>
      <c r="D23" s="4">
        <v>0.5</v>
      </c>
      <c r="E23" s="88" t="s">
        <v>64</v>
      </c>
      <c r="F23" s="10">
        <v>15000</v>
      </c>
      <c r="G23" s="81">
        <f t="shared" si="0"/>
        <v>7500</v>
      </c>
    </row>
    <row r="24" spans="1:7" x14ac:dyDescent="0.25">
      <c r="A24" s="36"/>
      <c r="B24" s="67" t="s">
        <v>73</v>
      </c>
      <c r="C24" s="68" t="s">
        <v>20</v>
      </c>
      <c r="D24" s="69">
        <v>1</v>
      </c>
      <c r="E24" s="89" t="s">
        <v>64</v>
      </c>
      <c r="F24" s="10">
        <v>15000</v>
      </c>
      <c r="G24" s="81">
        <f t="shared" si="0"/>
        <v>15000</v>
      </c>
    </row>
    <row r="25" spans="1:7" x14ac:dyDescent="0.25">
      <c r="A25" s="36"/>
      <c r="B25" s="70" t="s">
        <v>88</v>
      </c>
      <c r="C25" s="71" t="s">
        <v>20</v>
      </c>
      <c r="D25" s="72">
        <v>1</v>
      </c>
      <c r="E25" s="66" t="s">
        <v>70</v>
      </c>
      <c r="F25" s="10">
        <v>15000</v>
      </c>
      <c r="G25" s="81">
        <f t="shared" si="0"/>
        <v>15000</v>
      </c>
    </row>
    <row r="26" spans="1:7" ht="12.75" customHeight="1" x14ac:dyDescent="0.25">
      <c r="A26" s="26"/>
      <c r="B26" s="167" t="s">
        <v>87</v>
      </c>
      <c r="C26" s="168"/>
      <c r="D26" s="168"/>
      <c r="E26" s="168"/>
      <c r="F26" s="168"/>
      <c r="G26" s="93">
        <f>SUM(G21:G25)</f>
        <v>67500</v>
      </c>
    </row>
    <row r="27" spans="1:7" ht="12" customHeight="1" x14ac:dyDescent="0.25">
      <c r="A27" s="16"/>
      <c r="B27" s="27"/>
      <c r="C27" s="29"/>
      <c r="D27" s="29"/>
      <c r="E27" s="29"/>
      <c r="F27" s="30"/>
      <c r="G27" s="92"/>
    </row>
    <row r="28" spans="1:7" ht="12" customHeight="1" x14ac:dyDescent="0.25">
      <c r="A28" s="21"/>
      <c r="B28" s="119" t="s">
        <v>21</v>
      </c>
      <c r="C28" s="120"/>
      <c r="D28" s="120"/>
      <c r="E28" s="120"/>
      <c r="F28" s="120"/>
      <c r="G28" s="121"/>
    </row>
    <row r="29" spans="1:7" ht="24" customHeight="1" x14ac:dyDescent="0.25">
      <c r="A29" s="21"/>
      <c r="B29" s="12" t="s">
        <v>14</v>
      </c>
      <c r="C29" s="12" t="s">
        <v>15</v>
      </c>
      <c r="D29" s="12" t="s">
        <v>16</v>
      </c>
      <c r="E29" s="12" t="s">
        <v>17</v>
      </c>
      <c r="F29" s="12" t="s">
        <v>18</v>
      </c>
      <c r="G29" s="12" t="s">
        <v>19</v>
      </c>
    </row>
    <row r="30" spans="1:7" x14ac:dyDescent="0.25">
      <c r="A30" s="36"/>
      <c r="B30" s="76"/>
      <c r="C30" s="77"/>
      <c r="D30" s="77"/>
      <c r="E30" s="78"/>
      <c r="F30" s="73"/>
      <c r="G30" s="73"/>
    </row>
    <row r="31" spans="1:7" ht="12" customHeight="1" x14ac:dyDescent="0.25">
      <c r="A31" s="21"/>
      <c r="B31" s="152" t="s">
        <v>22</v>
      </c>
      <c r="C31" s="153"/>
      <c r="D31" s="153"/>
      <c r="E31" s="153"/>
      <c r="F31" s="153"/>
      <c r="G31" s="93">
        <f>SUM(G30:G30)</f>
        <v>0</v>
      </c>
    </row>
    <row r="32" spans="1:7" ht="12" customHeight="1" x14ac:dyDescent="0.25">
      <c r="A32" s="16"/>
      <c r="B32" s="31"/>
      <c r="C32" s="32"/>
      <c r="D32" s="32"/>
      <c r="E32" s="32"/>
      <c r="F32" s="33"/>
      <c r="G32" s="92"/>
    </row>
    <row r="33" spans="1:11" ht="12" customHeight="1" x14ac:dyDescent="0.25">
      <c r="A33" s="21"/>
      <c r="B33" s="119" t="s">
        <v>23</v>
      </c>
      <c r="C33" s="120"/>
      <c r="D33" s="120"/>
      <c r="E33" s="120"/>
      <c r="F33" s="120"/>
      <c r="G33" s="121"/>
    </row>
    <row r="34" spans="1:11" ht="24" customHeight="1" x14ac:dyDescent="0.25">
      <c r="A34" s="21"/>
      <c r="B34" s="9" t="s">
        <v>14</v>
      </c>
      <c r="C34" s="9" t="s">
        <v>15</v>
      </c>
      <c r="D34" s="9" t="s">
        <v>16</v>
      </c>
      <c r="E34" s="9" t="s">
        <v>17</v>
      </c>
      <c r="F34" s="9" t="s">
        <v>18</v>
      </c>
      <c r="G34" s="9" t="s">
        <v>19</v>
      </c>
    </row>
    <row r="35" spans="1:11" x14ac:dyDescent="0.25">
      <c r="A35" s="36"/>
      <c r="B35" s="104" t="s">
        <v>75</v>
      </c>
      <c r="C35" s="68" t="s">
        <v>24</v>
      </c>
      <c r="D35" s="84">
        <v>0.125</v>
      </c>
      <c r="E35" s="85" t="s">
        <v>74</v>
      </c>
      <c r="F35" s="86">
        <v>400000</v>
      </c>
      <c r="G35" s="81">
        <f t="shared" ref="G35:G38" si="1">F35*D35</f>
        <v>50000</v>
      </c>
    </row>
    <row r="36" spans="1:11" x14ac:dyDescent="0.25">
      <c r="A36" s="36"/>
      <c r="B36" s="105" t="s">
        <v>82</v>
      </c>
      <c r="C36" s="74" t="s">
        <v>24</v>
      </c>
      <c r="D36" s="90">
        <v>0.125</v>
      </c>
      <c r="E36" s="83" t="s">
        <v>74</v>
      </c>
      <c r="F36" s="82">
        <v>320000</v>
      </c>
      <c r="G36" s="81">
        <f t="shared" si="1"/>
        <v>40000</v>
      </c>
    </row>
    <row r="37" spans="1:11" x14ac:dyDescent="0.25">
      <c r="A37" s="48"/>
      <c r="B37" s="106" t="s">
        <v>63</v>
      </c>
      <c r="C37" s="74" t="s">
        <v>24</v>
      </c>
      <c r="D37" s="90">
        <v>0.125</v>
      </c>
      <c r="E37" s="91" t="s">
        <v>64</v>
      </c>
      <c r="F37" s="82">
        <v>320000</v>
      </c>
      <c r="G37" s="81">
        <f t="shared" si="1"/>
        <v>40000</v>
      </c>
    </row>
    <row r="38" spans="1:11" ht="11.25" customHeight="1" x14ac:dyDescent="0.25">
      <c r="B38" s="106" t="s">
        <v>86</v>
      </c>
      <c r="C38" s="74" t="s">
        <v>67</v>
      </c>
      <c r="D38" s="90">
        <v>43.75</v>
      </c>
      <c r="E38" s="91" t="s">
        <v>70</v>
      </c>
      <c r="F38" s="102">
        <v>6400</v>
      </c>
      <c r="G38" s="81">
        <f t="shared" si="1"/>
        <v>280000</v>
      </c>
    </row>
    <row r="39" spans="1:11" ht="11.25" customHeight="1" x14ac:dyDescent="0.25">
      <c r="A39" s="21"/>
      <c r="B39" s="122" t="s">
        <v>25</v>
      </c>
      <c r="C39" s="123"/>
      <c r="D39" s="123"/>
      <c r="E39" s="123"/>
      <c r="F39" s="124"/>
      <c r="G39" s="75">
        <f>SUM(G35:G38)</f>
        <v>410000</v>
      </c>
    </row>
    <row r="40" spans="1:11" ht="12" customHeight="1" x14ac:dyDescent="0.25">
      <c r="A40" s="16"/>
      <c r="B40" s="31"/>
      <c r="C40" s="32"/>
      <c r="D40" s="32"/>
      <c r="E40" s="32"/>
      <c r="F40" s="33"/>
      <c r="G40" s="33"/>
    </row>
    <row r="41" spans="1:11" ht="12" customHeight="1" x14ac:dyDescent="0.25">
      <c r="A41" s="21"/>
      <c r="B41" s="119" t="s">
        <v>26</v>
      </c>
      <c r="C41" s="120"/>
      <c r="D41" s="120"/>
      <c r="E41" s="120"/>
      <c r="F41" s="120"/>
      <c r="G41" s="121"/>
    </row>
    <row r="42" spans="1:11" ht="24" customHeight="1" x14ac:dyDescent="0.25">
      <c r="A42" s="21"/>
      <c r="B42" s="9" t="s">
        <v>27</v>
      </c>
      <c r="C42" s="9" t="s">
        <v>28</v>
      </c>
      <c r="D42" s="9" t="s">
        <v>66</v>
      </c>
      <c r="E42" s="9" t="s">
        <v>17</v>
      </c>
      <c r="F42" s="9" t="s">
        <v>18</v>
      </c>
      <c r="G42" s="9" t="s">
        <v>19</v>
      </c>
      <c r="K42" s="34"/>
    </row>
    <row r="43" spans="1:11" ht="12.75" customHeight="1" x14ac:dyDescent="0.25">
      <c r="A43" s="26"/>
      <c r="B43" s="116" t="s">
        <v>69</v>
      </c>
      <c r="C43" s="117"/>
      <c r="D43" s="117"/>
      <c r="E43" s="117"/>
      <c r="F43" s="117"/>
      <c r="G43" s="118"/>
      <c r="K43" s="34"/>
    </row>
    <row r="44" spans="1:11" x14ac:dyDescent="0.25">
      <c r="A44" s="36"/>
      <c r="B44" s="107" t="s">
        <v>83</v>
      </c>
      <c r="C44" s="108" t="s">
        <v>60</v>
      </c>
      <c r="D44" s="109">
        <v>150</v>
      </c>
      <c r="E44" s="107" t="s">
        <v>64</v>
      </c>
      <c r="F44" s="110">
        <v>300</v>
      </c>
      <c r="G44" s="110">
        <f>D44*F44</f>
        <v>45000</v>
      </c>
      <c r="K44" s="34"/>
    </row>
    <row r="45" spans="1:11" x14ac:dyDescent="0.25">
      <c r="A45" s="36"/>
      <c r="B45" s="107" t="s">
        <v>84</v>
      </c>
      <c r="C45" s="108" t="s">
        <v>60</v>
      </c>
      <c r="D45" s="109">
        <v>30</v>
      </c>
      <c r="E45" s="107" t="s">
        <v>64</v>
      </c>
      <c r="F45" s="110">
        <v>1700</v>
      </c>
      <c r="G45" s="110">
        <f t="shared" ref="G45:G46" si="2">D45*F45</f>
        <v>51000</v>
      </c>
      <c r="K45" s="34"/>
    </row>
    <row r="46" spans="1:11" ht="22.5" x14ac:dyDescent="0.25">
      <c r="A46" s="36"/>
      <c r="B46" s="107" t="s">
        <v>77</v>
      </c>
      <c r="C46" s="108" t="s">
        <v>78</v>
      </c>
      <c r="D46" s="109">
        <v>1</v>
      </c>
      <c r="E46" s="107" t="s">
        <v>64</v>
      </c>
      <c r="F46" s="110">
        <v>3190</v>
      </c>
      <c r="G46" s="110">
        <f t="shared" si="2"/>
        <v>3190</v>
      </c>
      <c r="K46" s="34"/>
    </row>
    <row r="47" spans="1:11" ht="12.75" customHeight="1" x14ac:dyDescent="0.25">
      <c r="A47" s="26"/>
      <c r="B47" s="113" t="s">
        <v>30</v>
      </c>
      <c r="C47" s="114"/>
      <c r="D47" s="114"/>
      <c r="E47" s="114"/>
      <c r="F47" s="114"/>
      <c r="G47" s="115"/>
    </row>
    <row r="48" spans="1:11" x14ac:dyDescent="0.25">
      <c r="A48" s="36"/>
      <c r="B48" s="105" t="s">
        <v>85</v>
      </c>
      <c r="C48" s="108" t="s">
        <v>60</v>
      </c>
      <c r="D48" s="111">
        <v>250</v>
      </c>
      <c r="E48" s="107" t="s">
        <v>64</v>
      </c>
      <c r="F48" s="112">
        <v>440</v>
      </c>
      <c r="G48" s="112">
        <f>(D48*F48)</f>
        <v>110000</v>
      </c>
    </row>
    <row r="49" spans="1:7" x14ac:dyDescent="0.25">
      <c r="A49" s="36"/>
      <c r="B49" s="105" t="s">
        <v>76</v>
      </c>
      <c r="C49" s="108" t="s">
        <v>60</v>
      </c>
      <c r="D49" s="111">
        <v>100</v>
      </c>
      <c r="E49" s="107" t="s">
        <v>68</v>
      </c>
      <c r="F49" s="112">
        <v>390</v>
      </c>
      <c r="G49" s="112">
        <f>(D49*F49)</f>
        <v>39000</v>
      </c>
    </row>
    <row r="50" spans="1:7" ht="13.5" customHeight="1" x14ac:dyDescent="0.25">
      <c r="A50" s="21"/>
      <c r="B50" s="152" t="s">
        <v>31</v>
      </c>
      <c r="C50" s="153"/>
      <c r="D50" s="153"/>
      <c r="E50" s="153"/>
      <c r="F50" s="154"/>
      <c r="G50" s="75">
        <f>SUM(G43:G49)</f>
        <v>248190</v>
      </c>
    </row>
    <row r="51" spans="1:7" ht="12" customHeight="1" x14ac:dyDescent="0.25">
      <c r="A51" s="16"/>
      <c r="B51" s="31"/>
      <c r="C51" s="32"/>
      <c r="D51" s="32"/>
      <c r="E51" s="35"/>
      <c r="F51" s="33"/>
      <c r="G51" s="33"/>
    </row>
    <row r="52" spans="1:7" ht="12" customHeight="1" x14ac:dyDescent="0.25">
      <c r="A52" s="21"/>
      <c r="B52" s="119" t="s">
        <v>32</v>
      </c>
      <c r="C52" s="120"/>
      <c r="D52" s="120"/>
      <c r="E52" s="120"/>
      <c r="F52" s="120"/>
      <c r="G52" s="121"/>
    </row>
    <row r="53" spans="1:7" ht="24" customHeight="1" x14ac:dyDescent="0.25">
      <c r="A53" s="21"/>
      <c r="B53" s="12" t="s">
        <v>33</v>
      </c>
      <c r="C53" s="12" t="s">
        <v>28</v>
      </c>
      <c r="D53" s="12" t="s">
        <v>29</v>
      </c>
      <c r="E53" s="12" t="s">
        <v>17</v>
      </c>
      <c r="F53" s="12" t="s">
        <v>18</v>
      </c>
      <c r="G53" s="12" t="s">
        <v>19</v>
      </c>
    </row>
    <row r="54" spans="1:7" x14ac:dyDescent="0.25">
      <c r="A54" s="36"/>
      <c r="B54" s="37"/>
      <c r="C54" s="13"/>
      <c r="D54" s="14"/>
      <c r="E54" s="37"/>
      <c r="F54" s="15"/>
      <c r="G54" s="80">
        <f>D54*F54</f>
        <v>0</v>
      </c>
    </row>
    <row r="55" spans="1:7" ht="13.5" customHeight="1" x14ac:dyDescent="0.25">
      <c r="A55" s="21"/>
      <c r="B55" s="122" t="s">
        <v>34</v>
      </c>
      <c r="C55" s="123"/>
      <c r="D55" s="123"/>
      <c r="E55" s="123"/>
      <c r="F55" s="124"/>
      <c r="G55" s="38">
        <f>SUM(G54:G54)</f>
        <v>0</v>
      </c>
    </row>
    <row r="56" spans="1:7" ht="12" customHeight="1" x14ac:dyDescent="0.25">
      <c r="A56" s="16"/>
      <c r="B56" s="39"/>
      <c r="C56" s="39"/>
      <c r="D56" s="39"/>
      <c r="E56" s="39"/>
      <c r="F56" s="40"/>
      <c r="G56" s="40"/>
    </row>
    <row r="57" spans="1:7" ht="11.25" customHeight="1" x14ac:dyDescent="0.25">
      <c r="A57" s="36"/>
      <c r="B57" s="155" t="s">
        <v>35</v>
      </c>
      <c r="C57" s="156"/>
      <c r="D57" s="156"/>
      <c r="E57" s="156"/>
      <c r="F57" s="157"/>
      <c r="G57" s="41">
        <f>G26+G39+G50+G55</f>
        <v>725690</v>
      </c>
    </row>
    <row r="58" spans="1:7" ht="12" customHeight="1" x14ac:dyDescent="0.25">
      <c r="A58" s="36"/>
      <c r="B58" s="158" t="s">
        <v>36</v>
      </c>
      <c r="C58" s="159"/>
      <c r="D58" s="159"/>
      <c r="E58" s="159"/>
      <c r="F58" s="160"/>
      <c r="G58" s="42">
        <f>G57*0.05</f>
        <v>36284.5</v>
      </c>
    </row>
    <row r="59" spans="1:7" ht="12" customHeight="1" x14ac:dyDescent="0.25">
      <c r="A59" s="36"/>
      <c r="B59" s="161" t="s">
        <v>37</v>
      </c>
      <c r="C59" s="162"/>
      <c r="D59" s="162"/>
      <c r="E59" s="162"/>
      <c r="F59" s="163"/>
      <c r="G59" s="43">
        <f>G58+G57</f>
        <v>761974.5</v>
      </c>
    </row>
    <row r="60" spans="1:7" ht="12" customHeight="1" x14ac:dyDescent="0.25">
      <c r="A60" s="36"/>
      <c r="B60" s="158" t="s">
        <v>38</v>
      </c>
      <c r="C60" s="159"/>
      <c r="D60" s="159"/>
      <c r="E60" s="159"/>
      <c r="F60" s="160"/>
      <c r="G60" s="42">
        <f>G12</f>
        <v>1200000</v>
      </c>
    </row>
    <row r="61" spans="1:7" ht="11.25" customHeight="1" x14ac:dyDescent="0.25">
      <c r="A61" s="36"/>
      <c r="B61" s="164" t="s">
        <v>39</v>
      </c>
      <c r="C61" s="165"/>
      <c r="D61" s="165"/>
      <c r="E61" s="165"/>
      <c r="F61" s="166"/>
      <c r="G61" s="44">
        <f>G60-G59</f>
        <v>438025.5</v>
      </c>
    </row>
    <row r="62" spans="1:7" ht="12" customHeight="1" x14ac:dyDescent="0.25">
      <c r="A62" s="36"/>
      <c r="B62" s="45" t="s">
        <v>40</v>
      </c>
      <c r="C62" s="46"/>
      <c r="D62" s="46"/>
      <c r="E62" s="46"/>
      <c r="F62" s="46"/>
      <c r="G62" s="47"/>
    </row>
    <row r="63" spans="1:7" ht="12.75" customHeight="1" thickBot="1" x14ac:dyDescent="0.3">
      <c r="A63" s="36"/>
      <c r="B63" s="48"/>
      <c r="C63" s="46"/>
      <c r="D63" s="46"/>
      <c r="E63" s="46"/>
      <c r="F63" s="46"/>
      <c r="G63" s="47"/>
    </row>
    <row r="64" spans="1:7" ht="15" customHeight="1" x14ac:dyDescent="0.25">
      <c r="A64" s="36"/>
      <c r="B64" s="131" t="s">
        <v>59</v>
      </c>
      <c r="C64" s="132"/>
      <c r="D64" s="132"/>
      <c r="E64" s="132"/>
      <c r="F64" s="133"/>
      <c r="G64" s="47"/>
    </row>
    <row r="65" spans="1:255" ht="11.25" customHeight="1" x14ac:dyDescent="0.25">
      <c r="A65" s="36"/>
      <c r="B65" s="125" t="s">
        <v>41</v>
      </c>
      <c r="C65" s="126"/>
      <c r="D65" s="126"/>
      <c r="E65" s="126"/>
      <c r="F65" s="127"/>
      <c r="G65" s="47"/>
    </row>
    <row r="66" spans="1:255" ht="11.25" customHeight="1" x14ac:dyDescent="0.25">
      <c r="A66" s="36"/>
      <c r="B66" s="125" t="s">
        <v>42</v>
      </c>
      <c r="C66" s="126"/>
      <c r="D66" s="126"/>
      <c r="E66" s="126"/>
      <c r="F66" s="127"/>
      <c r="G66" s="47"/>
    </row>
    <row r="67" spans="1:255" ht="27.75" customHeight="1" x14ac:dyDescent="0.25">
      <c r="A67" s="36"/>
      <c r="B67" s="125" t="s">
        <v>43</v>
      </c>
      <c r="C67" s="126"/>
      <c r="D67" s="126"/>
      <c r="E67" s="126"/>
      <c r="F67" s="127"/>
      <c r="G67" s="47"/>
    </row>
    <row r="68" spans="1:255" ht="11.25" customHeight="1" x14ac:dyDescent="0.25">
      <c r="A68" s="36"/>
      <c r="B68" s="125" t="s">
        <v>44</v>
      </c>
      <c r="C68" s="126"/>
      <c r="D68" s="126"/>
      <c r="E68" s="126"/>
      <c r="F68" s="127"/>
      <c r="G68" s="47"/>
    </row>
    <row r="69" spans="1:255" ht="20.25" customHeight="1" x14ac:dyDescent="0.25">
      <c r="A69" s="36"/>
      <c r="B69" s="125" t="s">
        <v>45</v>
      </c>
      <c r="C69" s="126"/>
      <c r="D69" s="126"/>
      <c r="E69" s="126"/>
      <c r="F69" s="127"/>
      <c r="G69" s="47"/>
    </row>
    <row r="70" spans="1:255" ht="12" customHeight="1" thickBot="1" x14ac:dyDescent="0.3">
      <c r="A70" s="36"/>
      <c r="B70" s="128" t="s">
        <v>46</v>
      </c>
      <c r="C70" s="129"/>
      <c r="D70" s="129"/>
      <c r="E70" s="129"/>
      <c r="F70" s="130"/>
      <c r="G70" s="47"/>
    </row>
    <row r="71" spans="1:255" ht="12.75" customHeight="1" x14ac:dyDescent="0.25">
      <c r="A71" s="36"/>
      <c r="B71" s="48"/>
      <c r="C71" s="48"/>
      <c r="D71" s="48"/>
      <c r="E71" s="48"/>
      <c r="F71" s="48"/>
      <c r="G71" s="47"/>
    </row>
    <row r="72" spans="1:255" ht="15" customHeight="1" thickBot="1" x14ac:dyDescent="0.3">
      <c r="A72" s="36"/>
      <c r="B72" s="138" t="s">
        <v>47</v>
      </c>
      <c r="C72" s="139"/>
      <c r="D72" s="140"/>
      <c r="E72" s="49"/>
      <c r="F72" s="49"/>
      <c r="G72" s="47"/>
    </row>
    <row r="73" spans="1:255" s="101" customFormat="1" ht="12" customHeight="1" x14ac:dyDescent="0.25">
      <c r="A73" s="94"/>
      <c r="B73" s="95" t="s">
        <v>33</v>
      </c>
      <c r="C73" s="96" t="s">
        <v>92</v>
      </c>
      <c r="D73" s="97" t="s">
        <v>48</v>
      </c>
      <c r="E73" s="98"/>
      <c r="F73" s="98"/>
      <c r="G73" s="99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0"/>
    </row>
    <row r="74" spans="1:255" ht="12" customHeight="1" x14ac:dyDescent="0.25">
      <c r="A74" s="36"/>
      <c r="B74" s="50" t="s">
        <v>49</v>
      </c>
      <c r="C74" s="51">
        <f>G26</f>
        <v>67500</v>
      </c>
      <c r="D74" s="52">
        <f>(C74/C80)</f>
        <v>8.8585641645488142E-2</v>
      </c>
      <c r="E74" s="49"/>
      <c r="F74" s="49"/>
      <c r="G74" s="47" t="s">
        <v>62</v>
      </c>
    </row>
    <row r="75" spans="1:255" ht="12" customHeight="1" x14ac:dyDescent="0.25">
      <c r="A75" s="36"/>
      <c r="B75" s="50" t="s">
        <v>50</v>
      </c>
      <c r="C75" s="51">
        <f>G31</f>
        <v>0</v>
      </c>
      <c r="D75" s="52">
        <v>0</v>
      </c>
      <c r="E75" s="49"/>
      <c r="F75" s="49"/>
      <c r="G75" s="47"/>
    </row>
    <row r="76" spans="1:255" ht="12" customHeight="1" x14ac:dyDescent="0.25">
      <c r="A76" s="36"/>
      <c r="B76" s="50" t="s">
        <v>51</v>
      </c>
      <c r="C76" s="51">
        <f>G39</f>
        <v>410000</v>
      </c>
      <c r="D76" s="52">
        <f>(C76/C80)</f>
        <v>0.53807574925407609</v>
      </c>
      <c r="E76" s="49"/>
      <c r="F76" s="49"/>
      <c r="G76" s="47"/>
    </row>
    <row r="77" spans="1:255" ht="12" customHeight="1" x14ac:dyDescent="0.25">
      <c r="A77" s="36"/>
      <c r="B77" s="50" t="s">
        <v>27</v>
      </c>
      <c r="C77" s="51">
        <f>G50</f>
        <v>248190</v>
      </c>
      <c r="D77" s="52">
        <f>(C77/C80)</f>
        <v>0.32571956148138814</v>
      </c>
      <c r="E77" s="49"/>
      <c r="F77" s="49"/>
      <c r="G77" s="47"/>
    </row>
    <row r="78" spans="1:255" ht="12" customHeight="1" x14ac:dyDescent="0.25">
      <c r="A78" s="36"/>
      <c r="B78" s="50" t="s">
        <v>52</v>
      </c>
      <c r="C78" s="51">
        <f>G55</f>
        <v>0</v>
      </c>
      <c r="D78" s="52">
        <f>(C78/C80)</f>
        <v>0</v>
      </c>
      <c r="E78" s="53"/>
      <c r="F78" s="53"/>
      <c r="G78" s="47"/>
    </row>
    <row r="79" spans="1:255" ht="12" customHeight="1" x14ac:dyDescent="0.25">
      <c r="A79" s="36"/>
      <c r="B79" s="50" t="s">
        <v>53</v>
      </c>
      <c r="C79" s="51">
        <f>G58</f>
        <v>36284.5</v>
      </c>
      <c r="D79" s="52">
        <f>(C79/C80)</f>
        <v>4.7619047619047616E-2</v>
      </c>
      <c r="E79" s="53"/>
      <c r="F79" s="53"/>
      <c r="G79" s="47"/>
    </row>
    <row r="80" spans="1:255" ht="12.75" customHeight="1" thickBot="1" x14ac:dyDescent="0.3">
      <c r="A80" s="36"/>
      <c r="B80" s="54" t="s">
        <v>54</v>
      </c>
      <c r="C80" s="55">
        <f>SUM(C74:C79)</f>
        <v>761974.5</v>
      </c>
      <c r="D80" s="56">
        <f>SUM(D74:D79)</f>
        <v>1</v>
      </c>
      <c r="E80" s="53"/>
      <c r="F80" s="53"/>
      <c r="G80" s="47"/>
    </row>
    <row r="81" spans="1:7" ht="12" customHeight="1" x14ac:dyDescent="0.25">
      <c r="A81" s="36"/>
      <c r="B81" s="48"/>
      <c r="C81" s="46"/>
      <c r="D81" s="46"/>
      <c r="E81" s="46"/>
      <c r="F81" s="46"/>
      <c r="G81" s="47"/>
    </row>
    <row r="82" spans="1:7" ht="12.75" customHeight="1" x14ac:dyDescent="0.25">
      <c r="A82" s="36"/>
      <c r="B82" s="57"/>
      <c r="C82" s="46"/>
      <c r="D82" s="46"/>
      <c r="E82" s="46"/>
      <c r="F82" s="46"/>
      <c r="G82" s="47"/>
    </row>
    <row r="83" spans="1:7" ht="15.75" customHeight="1" thickBot="1" x14ac:dyDescent="0.3">
      <c r="A83" s="58"/>
      <c r="B83" s="135" t="s">
        <v>93</v>
      </c>
      <c r="C83" s="136"/>
      <c r="D83" s="136"/>
      <c r="E83" s="137"/>
      <c r="F83" s="59"/>
      <c r="G83" s="47"/>
    </row>
    <row r="84" spans="1:7" ht="22.5" x14ac:dyDescent="0.25">
      <c r="A84" s="36"/>
      <c r="B84" s="60" t="s">
        <v>91</v>
      </c>
      <c r="C84" s="61">
        <v>270</v>
      </c>
      <c r="D84" s="61">
        <v>300</v>
      </c>
      <c r="E84" s="62">
        <v>320</v>
      </c>
      <c r="F84" s="63"/>
      <c r="G84" s="64"/>
    </row>
    <row r="85" spans="1:7" ht="23.25" thickBot="1" x14ac:dyDescent="0.3">
      <c r="A85" s="36"/>
      <c r="B85" s="54" t="s">
        <v>94</v>
      </c>
      <c r="C85" s="55">
        <f>G59/C84</f>
        <v>2822.1277777777777</v>
      </c>
      <c r="D85" s="55">
        <f>G59/D84</f>
        <v>2539.915</v>
      </c>
      <c r="E85" s="55">
        <f>G59/E84</f>
        <v>2381.1703124999999</v>
      </c>
      <c r="F85" s="63"/>
      <c r="G85" s="64"/>
    </row>
    <row r="86" spans="1:7" x14ac:dyDescent="0.25">
      <c r="A86" s="36"/>
      <c r="B86" s="134" t="s">
        <v>55</v>
      </c>
      <c r="C86" s="134"/>
      <c r="D86" s="134"/>
      <c r="E86" s="134"/>
      <c r="F86" s="48"/>
      <c r="G86" s="48"/>
    </row>
  </sheetData>
  <mergeCells count="35">
    <mergeCell ref="E15:F15"/>
    <mergeCell ref="B17:G17"/>
    <mergeCell ref="B19:G19"/>
    <mergeCell ref="B52:G52"/>
    <mergeCell ref="B65:F65"/>
    <mergeCell ref="B50:F50"/>
    <mergeCell ref="B55:F55"/>
    <mergeCell ref="B57:F57"/>
    <mergeCell ref="B58:F58"/>
    <mergeCell ref="B59:F59"/>
    <mergeCell ref="B61:F61"/>
    <mergeCell ref="B60:F60"/>
    <mergeCell ref="B33:G33"/>
    <mergeCell ref="B31:F31"/>
    <mergeCell ref="B28:G28"/>
    <mergeCell ref="B26:F26"/>
    <mergeCell ref="E13:F13"/>
    <mergeCell ref="E11:F11"/>
    <mergeCell ref="E10:F10"/>
    <mergeCell ref="E9:F9"/>
    <mergeCell ref="E14:F14"/>
    <mergeCell ref="E12:F12"/>
    <mergeCell ref="B69:F69"/>
    <mergeCell ref="B70:F70"/>
    <mergeCell ref="B64:F64"/>
    <mergeCell ref="B86:E86"/>
    <mergeCell ref="B83:E83"/>
    <mergeCell ref="B72:D72"/>
    <mergeCell ref="B66:F66"/>
    <mergeCell ref="B67:F67"/>
    <mergeCell ref="B47:G47"/>
    <mergeCell ref="B43:G43"/>
    <mergeCell ref="B41:G41"/>
    <mergeCell ref="B39:F39"/>
    <mergeCell ref="B68:F6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VICIA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2021-03-10T12:39:49Z</dcterms:modified>
</cp:coreProperties>
</file>