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<sst xmlns="http://schemas.openxmlformats.org/spreadsheetml/2006/main" count="195" uniqueCount="134">
  <si>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</si>
  <si>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</si>
  <si>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</si>
  <si>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</si>
  <si>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</si>
  <si>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</si>
  <si>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</si>
  <si>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</si>
  <si>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</si>
  <si>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</si>
  <si>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</si>
  <si>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</si>
  <si>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</si>
  <si>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</si>
  <si>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</si>
  <si>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</si>
  <si>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</si>
  <si>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</si>
  <si>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</si>
  <si>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</si>
  <si>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</si>
  <si>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</si>
  <si>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</si>
  <si>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</si>
  <si>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</si>
  <si>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</si>
  <si>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</si>
  <si>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</si>
  <si>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</si>
  <si>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</si>
  <si>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</si>
  <si>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</si>
  <si>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</si>
  <si>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</si>
  <si>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</si>
  <si>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</si>
  <si>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</si>
  <si>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</si>
  <si>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</si>
  <si>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</si>
  <si>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</si>
  <si>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</si>
  <si>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</si>
  <si>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</si>
  <si>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</si>
  <si>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</si>
  <si>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</si>
  <si>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</si>
  <si>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</si>
  <si>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</si>
  <si>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</si>
  <si>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</si>
  <si>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</si>
  <si>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</si>
  <si>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</si>
  <si>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</si>
  <si>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</si>
  <si>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</si>
  <si>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</si>
  <si>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</si>
  <si>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</si>
  <si>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</si>
  <si>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</si>
  <si>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</si>
  <si>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</si>
  <si>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</si>
  <si>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</si>
  <si>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</si>
  <si>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</si>
  <si>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</si>
  <si>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</si>
  <si>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</si>
  <si>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</si>
  <si>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</si>
  <si>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</si>
  <si>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</si>
  <si>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</si>
  <si>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</si>
  <si>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</si>
  <si>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</si>
  <si>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</si>
  <si>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</si>
  <si>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</si>
  <si>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</si>
  <si>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</si>
  <si>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</si>
  <si>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</si>
  <si>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</si>
  <si>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</si>
  <si>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</si>
  <si>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</si>
  <si>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</si>
  <si>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</si>
  <si>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</si>
  <si>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</si>
  <si>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</si>
  <si>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</si>
  <si>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</si>
  <si>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</si>
  <si>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</si>
  <si>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</si>
  <si>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</si>
  <si>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</si>
  <si>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</si>
  <si>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</si>
  <si>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</si>
  <si>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</si>
  <si>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</si>
  <si>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</si>
  <si>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</si>
  <si>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</si>
  <si>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</si>
  <si>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</si>
  <si>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</si>
  <si>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</si>
  <si>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</si>
  <si>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</si>
  <si>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</si>
  <si>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</si>
  <si>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</si>
  <si>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</si>
  <si>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</si>
  <si>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</si>
  <si>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</si>
  <si>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</si>
  <si>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</si>
  <si>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</si>
  <si>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</si>
  <si>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TALCA</t>
  </si>
  <si>
    <t>TALCA-MAULE</t>
  </si>
  <si>
    <t>PRECIO ESPERADO ($/kg)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</si>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</sst>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5" fillId="8" borderId="28" xfId="0" applyNumberFormat="1" applyFont="1" applyFill="1" applyBorder="1" applyAlignment="1"/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5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wrapText="1"/>
    </xf>
    <xf numFmtId="0" fontId="4" fillId="2" borderId="49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5" xfId="0" applyNumberFormat="1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right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/>
    <xf numFmtId="3" fontId="2" fillId="2" borderId="52" xfId="0" applyNumberFormat="1" applyFont="1" applyFill="1" applyBorder="1" applyAlignment="1"/>
    <xf numFmtId="49" fontId="1" fillId="3" borderId="53" xfId="0" applyNumberFormat="1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/>
    <xf numFmtId="49" fontId="4" fillId="2" borderId="50" xfId="0" applyNumberFormat="1" applyFont="1" applyFill="1" applyBorder="1" applyAlignment="1">
      <alignment horizontal="center"/>
    </xf>
    <xf numFmtId="0" fontId="4" fillId="2" borderId="50" xfId="0" applyNumberFormat="1" applyFont="1" applyFill="1" applyBorder="1" applyAlignment="1"/>
    <xf numFmtId="3" fontId="4" fillId="2" borderId="50" xfId="0" applyNumberFormat="1" applyFont="1" applyFill="1" applyBorder="1" applyAlignment="1"/>
    <xf numFmtId="49" fontId="8" fillId="2" borderId="50" xfId="0" applyNumberFormat="1" applyFont="1" applyFill="1" applyBorder="1" applyAlignment="1"/>
    <xf numFmtId="0" fontId="4" fillId="2" borderId="50" xfId="0" applyFont="1" applyFill="1" applyBorder="1" applyAlignment="1">
      <alignment horizontal="center"/>
    </xf>
    <xf numFmtId="0" fontId="4" fillId="2" borderId="50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wrapText="1"/>
    </xf>
    <xf numFmtId="49" fontId="4" fillId="2" borderId="50" xfId="0" applyNumberFormat="1" applyFont="1" applyFill="1" applyBorder="1" applyAlignment="1">
      <alignment horizontal="center" wrapText="1"/>
    </xf>
    <xf numFmtId="0" fontId="4" fillId="2" borderId="50" xfId="0" applyNumberFormat="1" applyFont="1" applyFill="1" applyBorder="1" applyAlignment="1">
      <alignment wrapText="1"/>
    </xf>
    <xf numFmtId="49" fontId="4" fillId="2" borderId="50" xfId="0" applyNumberFormat="1" applyFont="1" applyFill="1" applyBorder="1" applyAlignment="1">
      <alignment horizontal="right" wrapText="1"/>
    </xf>
    <xf numFmtId="3" fontId="4" fillId="2" borderId="50" xfId="0" applyNumberFormat="1" applyFont="1" applyFill="1" applyBorder="1" applyAlignment="1">
      <alignment horizontal="right" wrapText="1"/>
    </xf>
    <xf numFmtId="3" fontId="4" fillId="2" borderId="50" xfId="0" applyNumberFormat="1" applyFont="1" applyFill="1" applyBorder="1" applyAlignment="1">
      <alignment horizontal="right" vertical="center"/>
    </xf>
    <xf numFmtId="0" fontId="12" fillId="0" borderId="50" xfId="0" applyNumberFormat="1" applyFont="1" applyBorder="1" applyAlignment="1"/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6" xfId="0" applyNumberFormat="1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right" wrapText="1"/>
    </xf>
    <xf numFmtId="49" fontId="1" fillId="3" borderId="57" xfId="0" applyNumberFormat="1" applyFont="1" applyFill="1" applyBorder="1" applyAlignment="1">
      <alignment horizontal="center" vertical="center" wrapText="1"/>
    </xf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3" fontId="19" fillId="3" borderId="57" xfId="0" applyNumberFormat="1" applyFont="1" applyFill="1" applyBorder="1" applyAlignment="1">
      <alignment vertical="center"/>
    </xf>
    <xf numFmtId="14" fontId="2" fillId="2" borderId="58" xfId="0" applyNumberFormat="1" applyFont="1" applyFill="1" applyBorder="1" applyAlignment="1"/>
    <xf numFmtId="0" fontId="2" fillId="2" borderId="55" xfId="0" applyFont="1" applyFill="1" applyBorder="1" applyAlignment="1"/>
    <xf numFmtId="0" fontId="2" fillId="2" borderId="58" xfId="0" applyFont="1" applyFill="1" applyBorder="1" applyAlignment="1"/>
    <xf numFmtId="0" fontId="2" fillId="2" borderId="58" xfId="0" applyFont="1" applyFill="1" applyBorder="1" applyAlignment="1">
      <alignment horizontal="justify" wrapText="1"/>
    </xf>
    <xf numFmtId="0" fontId="2" fillId="2" borderId="52" xfId="0" applyFont="1" applyFill="1" applyBorder="1" applyAlignment="1">
      <alignment horizontal="left"/>
    </xf>
    <xf numFmtId="49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vertical="center"/>
    </xf>
    <xf numFmtId="49" fontId="7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3" fontId="19" fillId="3" borderId="9" xfId="0" applyNumberFormat="1" applyFont="1" applyFill="1" applyBorder="1" applyAlignment="1">
      <alignment vertical="center"/>
    </xf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49" fontId="4" fillId="2" borderId="62" xfId="0" applyNumberFormat="1" applyFont="1" applyFill="1" applyBorder="1" applyAlignment="1">
      <alignment horizontal="center"/>
    </xf>
    <xf numFmtId="3" fontId="4" fillId="2" borderId="62" xfId="0" applyNumberFormat="1" applyFont="1" applyFill="1" applyBorder="1" applyAlignment="1"/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3" fontId="20" fillId="3" borderId="9" xfId="0" applyNumberFormat="1" applyFont="1" applyFill="1" applyBorder="1" applyAlignment="1">
      <alignment vertical="center"/>
    </xf>
    <xf numFmtId="3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12" fillId="0" borderId="15" xfId="0" applyNumberFormat="1" applyFont="1" applyBorder="1" applyAlignment="1"/>
    <xf numFmtId="41" fontId="13" fillId="8" borderId="47" xfId="1" applyFont="1" applyFill="1" applyBorder="1" applyAlignment="1">
      <alignment vertical="center"/>
    </xf>
    <xf numFmtId="41" fontId="13" fillId="8" borderId="48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41" fontId="13" fillId="8" borderId="33" xfId="1" applyFont="1" applyFill="1" applyBorder="1" applyAlignment="1">
      <alignment vertical="center"/>
    </xf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9" xfId="0" applyNumberFormat="1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49" fontId="17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vertical="center" wrapText="1"/>
    </xf>
    <xf numFmtId="49" fontId="4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wrapText="1"/>
    </xf>
    <xf numFmtId="14" fontId="4" fillId="2" borderId="63" xfId="0" applyNumberFormat="1" applyFont="1" applyFill="1" applyBorder="1" applyAlignment="1">
      <alignment horizontal="right"/>
    </xf>
    <xf numFmtId="0" fontId="0" fillId="2" borderId="55" xfId="0" applyFont="1" applyFill="1" applyBorder="1" applyAlignment="1"/>
    <xf numFmtId="0" fontId="2" fillId="2" borderId="64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13" fillId="8" borderId="16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workbookViewId="0">
      <selection activeCell="J98" sqref="J9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2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81"/>
      <c r="C8" s="3"/>
      <c r="D8" s="2"/>
      <c r="E8" s="3"/>
      <c r="F8" s="3"/>
      <c r="G8" s="3"/>
    </row>
    <row r="9" spans="1:7" ht="12" customHeight="1" x14ac:dyDescent="0.25">
      <c r="A9" s="48"/>
      <c r="B9" s="183" t="s">
        <v>0</v>
      </c>
      <c r="C9" s="176" t="s">
        <v>87</v>
      </c>
      <c r="D9" s="5"/>
      <c r="E9" s="169" t="s">
        <v>89</v>
      </c>
      <c r="F9" s="170"/>
      <c r="G9" s="6">
        <v>20000</v>
      </c>
    </row>
    <row r="10" spans="1:7" ht="15" x14ac:dyDescent="0.25">
      <c r="A10" s="48"/>
      <c r="B10" s="184" t="s">
        <v>1</v>
      </c>
      <c r="C10" s="177" t="s">
        <v>88</v>
      </c>
      <c r="D10" s="7"/>
      <c r="E10" s="167" t="s">
        <v>2</v>
      </c>
      <c r="F10" s="168"/>
      <c r="G10" s="9" t="s">
        <v>126</v>
      </c>
    </row>
    <row r="11" spans="1:7" ht="18" customHeight="1" x14ac:dyDescent="0.25">
      <c r="A11" s="48"/>
      <c r="B11" s="184" t="s">
        <v>3</v>
      </c>
      <c r="C11" s="178" t="s">
        <v>125</v>
      </c>
      <c r="D11" s="7"/>
      <c r="E11" s="167" t="s">
        <v>130</v>
      </c>
      <c r="F11" s="168"/>
      <c r="G11" s="97">
        <v>650</v>
      </c>
    </row>
    <row r="12" spans="1:7" ht="11.25" customHeight="1" x14ac:dyDescent="0.25">
      <c r="A12" s="48"/>
      <c r="B12" s="184" t="s">
        <v>4</v>
      </c>
      <c r="C12" s="179" t="s">
        <v>62</v>
      </c>
      <c r="D12" s="7"/>
      <c r="E12" s="11" t="s">
        <v>5</v>
      </c>
      <c r="F12" s="12"/>
      <c r="G12" s="13">
        <f>(G9*G11)</f>
        <v>13000000</v>
      </c>
    </row>
    <row r="13" spans="1:7" ht="27" customHeight="1" x14ac:dyDescent="0.25">
      <c r="A13" s="48"/>
      <c r="B13" s="184" t="s">
        <v>6</v>
      </c>
      <c r="C13" s="179" t="s">
        <v>128</v>
      </c>
      <c r="D13" s="7"/>
      <c r="E13" s="167" t="s">
        <v>7</v>
      </c>
      <c r="F13" s="168"/>
      <c r="G13" s="10" t="s">
        <v>90</v>
      </c>
    </row>
    <row r="14" spans="1:7" ht="13.5" customHeight="1" x14ac:dyDescent="0.25">
      <c r="A14" s="48"/>
      <c r="B14" s="184" t="s">
        <v>8</v>
      </c>
      <c r="C14" s="178" t="s">
        <v>129</v>
      </c>
      <c r="D14" s="7"/>
      <c r="E14" s="167" t="s">
        <v>9</v>
      </c>
      <c r="F14" s="168"/>
      <c r="G14" s="9" t="s">
        <v>115</v>
      </c>
    </row>
    <row r="15" spans="1:7" ht="25.5" x14ac:dyDescent="0.25">
      <c r="A15" s="48"/>
      <c r="B15" s="184" t="s">
        <v>10</v>
      </c>
      <c r="C15" s="180" t="s">
        <v>86</v>
      </c>
      <c r="D15" s="7"/>
      <c r="E15" s="171" t="s">
        <v>11</v>
      </c>
      <c r="F15" s="172"/>
      <c r="G15" s="10" t="s">
        <v>127</v>
      </c>
    </row>
    <row r="16" spans="1:7" ht="12" customHeight="1" x14ac:dyDescent="0.25">
      <c r="A16" s="2"/>
      <c r="B16" s="182"/>
      <c r="C16" s="135"/>
      <c r="D16" s="136"/>
      <c r="E16" s="137"/>
      <c r="F16" s="137"/>
      <c r="G16" s="138"/>
    </row>
    <row r="17" spans="1:8" ht="12" customHeight="1" x14ac:dyDescent="0.25">
      <c r="A17" s="48"/>
      <c r="B17" s="173" t="s">
        <v>12</v>
      </c>
      <c r="C17" s="174"/>
      <c r="D17" s="174"/>
      <c r="E17" s="174"/>
      <c r="F17" s="174"/>
      <c r="G17" s="175"/>
    </row>
    <row r="18" spans="1:8" ht="12" customHeight="1" x14ac:dyDescent="0.25">
      <c r="A18" s="2"/>
      <c r="B18" s="101"/>
      <c r="C18" s="139"/>
      <c r="D18" s="139"/>
      <c r="E18" s="139"/>
      <c r="F18" s="102"/>
      <c r="G18" s="102"/>
    </row>
    <row r="19" spans="1:8" ht="12" customHeight="1" x14ac:dyDescent="0.25">
      <c r="A19" s="4"/>
      <c r="B19" s="123" t="s">
        <v>13</v>
      </c>
      <c r="C19" s="124"/>
      <c r="D19" s="125"/>
      <c r="E19" s="125"/>
      <c r="F19" s="125"/>
      <c r="G19" s="125"/>
    </row>
    <row r="20" spans="1:8" ht="24" customHeight="1" x14ac:dyDescent="0.25">
      <c r="A20" s="48"/>
      <c r="B20" s="130" t="s">
        <v>14</v>
      </c>
      <c r="C20" s="130" t="s">
        <v>15</v>
      </c>
      <c r="D20" s="130" t="s">
        <v>16</v>
      </c>
      <c r="E20" s="130" t="s">
        <v>17</v>
      </c>
      <c r="F20" s="130" t="s">
        <v>18</v>
      </c>
      <c r="G20" s="130" t="s">
        <v>19</v>
      </c>
    </row>
    <row r="21" spans="1:8" ht="12.75" customHeight="1" x14ac:dyDescent="0.25">
      <c r="A21" s="14"/>
      <c r="B21" s="126" t="s">
        <v>91</v>
      </c>
      <c r="C21" s="127" t="s">
        <v>20</v>
      </c>
      <c r="D21" s="128">
        <v>3</v>
      </c>
      <c r="E21" s="126" t="s">
        <v>110</v>
      </c>
      <c r="F21" s="129">
        <v>20000</v>
      </c>
      <c r="G21" s="129">
        <f>(D21*F21)</f>
        <v>60000</v>
      </c>
    </row>
    <row r="22" spans="1:8" ht="12.75" customHeight="1" x14ac:dyDescent="0.25">
      <c r="A22" s="14"/>
      <c r="B22" s="91" t="s">
        <v>63</v>
      </c>
      <c r="C22" s="15" t="s">
        <v>20</v>
      </c>
      <c r="D22" s="16">
        <v>12</v>
      </c>
      <c r="E22" s="90" t="s">
        <v>111</v>
      </c>
      <c r="F22" s="13">
        <v>20000</v>
      </c>
      <c r="G22" s="13">
        <f t="shared" ref="G22:G27" si="0">(D22*F22)</f>
        <v>240000</v>
      </c>
    </row>
    <row r="23" spans="1:8" ht="12.75" customHeight="1" x14ac:dyDescent="0.25">
      <c r="A23" s="14"/>
      <c r="B23" s="90" t="s">
        <v>92</v>
      </c>
      <c r="C23" s="15" t="s">
        <v>20</v>
      </c>
      <c r="D23" s="16">
        <v>6</v>
      </c>
      <c r="E23" s="90" t="s">
        <v>110</v>
      </c>
      <c r="F23" s="13">
        <v>20000</v>
      </c>
      <c r="G23" s="13">
        <f t="shared" si="0"/>
        <v>120000</v>
      </c>
    </row>
    <row r="24" spans="1:8" ht="12.75" customHeight="1" x14ac:dyDescent="0.25">
      <c r="A24" s="14"/>
      <c r="B24" s="90" t="s">
        <v>64</v>
      </c>
      <c r="C24" s="15" t="s">
        <v>20</v>
      </c>
      <c r="D24" s="16">
        <v>3</v>
      </c>
      <c r="E24" s="90" t="s">
        <v>112</v>
      </c>
      <c r="F24" s="13">
        <v>20000</v>
      </c>
      <c r="G24" s="13">
        <f t="shared" si="0"/>
        <v>60000</v>
      </c>
    </row>
    <row r="25" spans="1:8" ht="12.75" customHeight="1" x14ac:dyDescent="0.25">
      <c r="A25" s="14"/>
      <c r="B25" s="93" t="s">
        <v>93</v>
      </c>
      <c r="C25" s="15" t="s">
        <v>25</v>
      </c>
      <c r="D25" s="16">
        <v>3</v>
      </c>
      <c r="E25" s="90" t="s">
        <v>113</v>
      </c>
      <c r="F25" s="13">
        <v>20000</v>
      </c>
      <c r="G25" s="13">
        <f t="shared" si="0"/>
        <v>60000</v>
      </c>
    </row>
    <row r="26" spans="1:8" ht="12.75" customHeight="1" x14ac:dyDescent="0.25">
      <c r="A26" s="14"/>
      <c r="B26" s="93" t="s">
        <v>94</v>
      </c>
      <c r="C26" s="15" t="s">
        <v>25</v>
      </c>
      <c r="D26" s="16">
        <v>5</v>
      </c>
      <c r="E26" s="94" t="s">
        <v>113</v>
      </c>
      <c r="F26" s="13">
        <v>20000</v>
      </c>
      <c r="G26" s="13">
        <f t="shared" si="0"/>
        <v>100000</v>
      </c>
    </row>
    <row r="27" spans="1:8" ht="12.75" customHeight="1" x14ac:dyDescent="0.25">
      <c r="A27" s="14"/>
      <c r="B27" s="95" t="s">
        <v>65</v>
      </c>
      <c r="C27" s="99" t="s">
        <v>114</v>
      </c>
      <c r="D27" s="96">
        <v>20000</v>
      </c>
      <c r="E27" s="95" t="s">
        <v>115</v>
      </c>
      <c r="F27" s="100">
        <v>100</v>
      </c>
      <c r="G27" s="100">
        <f t="shared" si="0"/>
        <v>2000000</v>
      </c>
    </row>
    <row r="28" spans="1:8" ht="12.75" customHeight="1" x14ac:dyDescent="0.25">
      <c r="A28" s="48"/>
      <c r="B28" s="131" t="s">
        <v>21</v>
      </c>
      <c r="C28" s="132"/>
      <c r="D28" s="132"/>
      <c r="E28" s="132"/>
      <c r="F28" s="133"/>
      <c r="G28" s="134">
        <f>SUM(G21:G27)</f>
        <v>2640000</v>
      </c>
      <c r="H28" s="98"/>
    </row>
    <row r="29" spans="1:8" ht="12" customHeight="1" x14ac:dyDescent="0.25">
      <c r="A29" s="2"/>
      <c r="B29" s="101"/>
      <c r="C29" s="102"/>
      <c r="D29" s="102"/>
      <c r="E29" s="102"/>
      <c r="F29" s="103"/>
      <c r="G29" s="103"/>
    </row>
    <row r="30" spans="1:8" ht="12" customHeight="1" x14ac:dyDescent="0.25">
      <c r="A30" s="4"/>
      <c r="B30" s="17" t="s">
        <v>22</v>
      </c>
      <c r="C30" s="18"/>
      <c r="D30" s="19"/>
      <c r="E30" s="19"/>
      <c r="F30" s="20"/>
      <c r="G30" s="20"/>
    </row>
    <row r="31" spans="1:8" ht="24" customHeight="1" x14ac:dyDescent="0.25">
      <c r="A31" s="4"/>
      <c r="B31" s="21" t="s">
        <v>14</v>
      </c>
      <c r="C31" s="22" t="s">
        <v>15</v>
      </c>
      <c r="D31" s="22" t="s">
        <v>16</v>
      </c>
      <c r="E31" s="21" t="s">
        <v>17</v>
      </c>
      <c r="F31" s="22" t="s">
        <v>18</v>
      </c>
      <c r="G31" s="21" t="s">
        <v>19</v>
      </c>
    </row>
    <row r="32" spans="1:8" ht="12" customHeight="1" x14ac:dyDescent="0.25">
      <c r="A32" s="4"/>
      <c r="B32" s="23"/>
      <c r="C32" s="24" t="s">
        <v>61</v>
      </c>
      <c r="D32" s="24"/>
      <c r="E32" s="24"/>
      <c r="F32" s="23"/>
      <c r="G32" s="23"/>
    </row>
    <row r="33" spans="1:8" ht="12" customHeight="1" x14ac:dyDescent="0.25">
      <c r="A33" s="4"/>
      <c r="B33" s="25" t="s">
        <v>23</v>
      </c>
      <c r="C33" s="26"/>
      <c r="D33" s="26"/>
      <c r="E33" s="26"/>
      <c r="F33" s="27"/>
      <c r="G33" s="27"/>
    </row>
    <row r="34" spans="1:8" ht="12" customHeight="1" x14ac:dyDescent="0.25">
      <c r="A34" s="2"/>
      <c r="B34" s="28"/>
      <c r="C34" s="29"/>
      <c r="D34" s="29"/>
      <c r="E34" s="29"/>
      <c r="F34" s="30"/>
      <c r="G34" s="30"/>
    </row>
    <row r="35" spans="1:8" ht="12" customHeight="1" x14ac:dyDescent="0.25">
      <c r="A35" s="4"/>
      <c r="B35" s="17" t="s">
        <v>24</v>
      </c>
      <c r="C35" s="18"/>
      <c r="D35" s="19"/>
      <c r="E35" s="19"/>
      <c r="F35" s="20"/>
      <c r="G35" s="20"/>
    </row>
    <row r="36" spans="1:8" ht="24" customHeight="1" x14ac:dyDescent="0.25">
      <c r="A36" s="4"/>
      <c r="B36" s="115" t="s">
        <v>14</v>
      </c>
      <c r="C36" s="115" t="s">
        <v>15</v>
      </c>
      <c r="D36" s="115" t="s">
        <v>16</v>
      </c>
      <c r="E36" s="115" t="s">
        <v>17</v>
      </c>
      <c r="F36" s="104" t="s">
        <v>18</v>
      </c>
      <c r="G36" s="115" t="s">
        <v>19</v>
      </c>
    </row>
    <row r="37" spans="1:8" ht="12.75" customHeight="1" x14ac:dyDescent="0.25">
      <c r="A37" s="48"/>
      <c r="B37" s="116" t="s">
        <v>95</v>
      </c>
      <c r="C37" s="117" t="s">
        <v>25</v>
      </c>
      <c r="D37" s="118">
        <v>0.5</v>
      </c>
      <c r="E37" s="119" t="s">
        <v>116</v>
      </c>
      <c r="F37" s="120">
        <v>125000</v>
      </c>
      <c r="G37" s="121">
        <f>D37*F37</f>
        <v>62500</v>
      </c>
      <c r="H37" s="1" t="s">
        <v>69</v>
      </c>
    </row>
    <row r="38" spans="1:8" ht="12.75" customHeight="1" x14ac:dyDescent="0.25">
      <c r="A38" s="48"/>
      <c r="B38" s="116" t="s">
        <v>81</v>
      </c>
      <c r="C38" s="117" t="s">
        <v>25</v>
      </c>
      <c r="D38" s="118">
        <v>0.4</v>
      </c>
      <c r="E38" s="119" t="s">
        <v>111</v>
      </c>
      <c r="F38" s="120">
        <v>125000</v>
      </c>
      <c r="G38" s="121">
        <f t="shared" ref="G38:G45" si="1">D38*F38</f>
        <v>50000</v>
      </c>
    </row>
    <row r="39" spans="1:8" ht="12.75" customHeight="1" x14ac:dyDescent="0.25">
      <c r="A39" s="48"/>
      <c r="B39" s="122" t="s">
        <v>66</v>
      </c>
      <c r="C39" s="117" t="s">
        <v>25</v>
      </c>
      <c r="D39" s="118">
        <v>0.2</v>
      </c>
      <c r="E39" s="119" t="s">
        <v>111</v>
      </c>
      <c r="F39" s="120">
        <v>125000</v>
      </c>
      <c r="G39" s="121">
        <f t="shared" si="1"/>
        <v>25000</v>
      </c>
    </row>
    <row r="40" spans="1:8" ht="12.75" customHeight="1" x14ac:dyDescent="0.25">
      <c r="A40" s="48"/>
      <c r="B40" s="116" t="s">
        <v>96</v>
      </c>
      <c r="C40" s="117" t="s">
        <v>25</v>
      </c>
      <c r="D40" s="118">
        <v>0.2</v>
      </c>
      <c r="E40" s="119" t="s">
        <v>111</v>
      </c>
      <c r="F40" s="120">
        <v>125000</v>
      </c>
      <c r="G40" s="121">
        <f t="shared" si="1"/>
        <v>25000</v>
      </c>
    </row>
    <row r="41" spans="1:8" ht="12.75" customHeight="1" x14ac:dyDescent="0.25">
      <c r="A41" s="48"/>
      <c r="B41" s="116" t="s">
        <v>67</v>
      </c>
      <c r="C41" s="117" t="s">
        <v>25</v>
      </c>
      <c r="D41" s="118">
        <v>0.125</v>
      </c>
      <c r="E41" s="119" t="s">
        <v>113</v>
      </c>
      <c r="F41" s="120">
        <v>125000</v>
      </c>
      <c r="G41" s="121">
        <f t="shared" si="1"/>
        <v>15625</v>
      </c>
    </row>
    <row r="42" spans="1:8" ht="12.75" customHeight="1" x14ac:dyDescent="0.25">
      <c r="A42" s="48"/>
      <c r="B42" s="116" t="s">
        <v>97</v>
      </c>
      <c r="C42" s="117" t="s">
        <v>25</v>
      </c>
      <c r="D42" s="118">
        <v>0.125</v>
      </c>
      <c r="E42" s="119" t="s">
        <v>117</v>
      </c>
      <c r="F42" s="120">
        <v>125000</v>
      </c>
      <c r="G42" s="121">
        <f t="shared" si="1"/>
        <v>15625</v>
      </c>
    </row>
    <row r="43" spans="1:8" ht="12.75" customHeight="1" x14ac:dyDescent="0.25">
      <c r="A43" s="48"/>
      <c r="B43" s="116" t="s">
        <v>98</v>
      </c>
      <c r="C43" s="117" t="s">
        <v>25</v>
      </c>
      <c r="D43" s="118">
        <v>0.2</v>
      </c>
      <c r="E43" s="119" t="s">
        <v>119</v>
      </c>
      <c r="F43" s="120">
        <v>125000</v>
      </c>
      <c r="G43" s="121">
        <f t="shared" si="1"/>
        <v>25000</v>
      </c>
    </row>
    <row r="44" spans="1:8" ht="12.75" customHeight="1" x14ac:dyDescent="0.25">
      <c r="A44" s="48"/>
      <c r="B44" s="116" t="s">
        <v>68</v>
      </c>
      <c r="C44" s="117" t="s">
        <v>25</v>
      </c>
      <c r="D44" s="118">
        <v>0.2</v>
      </c>
      <c r="E44" s="119" t="s">
        <v>113</v>
      </c>
      <c r="F44" s="120">
        <v>125000</v>
      </c>
      <c r="G44" s="121">
        <f t="shared" si="1"/>
        <v>25000</v>
      </c>
    </row>
    <row r="45" spans="1:8" ht="12.75" customHeight="1" x14ac:dyDescent="0.25">
      <c r="A45" s="48"/>
      <c r="B45" s="140" t="s">
        <v>99</v>
      </c>
      <c r="C45" s="141" t="s">
        <v>114</v>
      </c>
      <c r="D45" s="142">
        <v>20000</v>
      </c>
      <c r="E45" s="143" t="s">
        <v>120</v>
      </c>
      <c r="F45" s="144">
        <v>10</v>
      </c>
      <c r="G45" s="145">
        <f t="shared" si="1"/>
        <v>200000</v>
      </c>
    </row>
    <row r="46" spans="1:8" ht="12.75" customHeight="1" x14ac:dyDescent="0.25">
      <c r="A46" s="4"/>
      <c r="B46" s="146" t="s">
        <v>26</v>
      </c>
      <c r="C46" s="147"/>
      <c r="D46" s="147"/>
      <c r="E46" s="147"/>
      <c r="F46" s="148"/>
      <c r="G46" s="149">
        <f>SUM(G37:G45)</f>
        <v>443750</v>
      </c>
    </row>
    <row r="47" spans="1:8" ht="12" customHeight="1" x14ac:dyDescent="0.25">
      <c r="A47" s="2"/>
      <c r="B47" s="28"/>
      <c r="C47" s="29"/>
      <c r="D47" s="29"/>
      <c r="E47" s="29"/>
      <c r="F47" s="30"/>
      <c r="G47" s="30"/>
    </row>
    <row r="48" spans="1:8" ht="12" customHeight="1" x14ac:dyDescent="0.25">
      <c r="A48" s="4"/>
      <c r="B48" s="17" t="s">
        <v>27</v>
      </c>
      <c r="C48" s="18"/>
      <c r="D48" s="19"/>
      <c r="E48" s="19"/>
      <c r="F48" s="20"/>
      <c r="G48" s="20"/>
    </row>
    <row r="49" spans="1:11" ht="24" customHeight="1" x14ac:dyDescent="0.25">
      <c r="A49" s="4"/>
      <c r="B49" s="104" t="s">
        <v>28</v>
      </c>
      <c r="C49" s="104" t="s">
        <v>29</v>
      </c>
      <c r="D49" s="104" t="s">
        <v>30</v>
      </c>
      <c r="E49" s="104" t="s">
        <v>17</v>
      </c>
      <c r="F49" s="104" t="s">
        <v>18</v>
      </c>
      <c r="G49" s="104" t="s">
        <v>19</v>
      </c>
      <c r="K49" s="89"/>
    </row>
    <row r="50" spans="1:11" ht="12.75" customHeight="1" x14ac:dyDescent="0.25">
      <c r="A50" s="48"/>
      <c r="B50" s="105" t="s">
        <v>31</v>
      </c>
      <c r="C50" s="106"/>
      <c r="D50" s="106"/>
      <c r="E50" s="106"/>
      <c r="F50" s="106"/>
      <c r="G50" s="106"/>
      <c r="K50" s="89"/>
    </row>
    <row r="51" spans="1:11" ht="12.75" customHeight="1" x14ac:dyDescent="0.25">
      <c r="A51" s="48"/>
      <c r="B51" s="107" t="s">
        <v>70</v>
      </c>
      <c r="C51" s="108" t="s">
        <v>71</v>
      </c>
      <c r="D51" s="109">
        <v>28000</v>
      </c>
      <c r="E51" s="108" t="s">
        <v>111</v>
      </c>
      <c r="F51" s="110">
        <v>50</v>
      </c>
      <c r="G51" s="110">
        <f>(D51*F51)</f>
        <v>1400000</v>
      </c>
    </row>
    <row r="52" spans="1:11" ht="12.75" customHeight="1" x14ac:dyDescent="0.25">
      <c r="A52" s="48"/>
      <c r="B52" s="111" t="s">
        <v>32</v>
      </c>
      <c r="C52" s="112"/>
      <c r="D52" s="113"/>
      <c r="E52" s="112"/>
      <c r="F52" s="110"/>
      <c r="G52" s="110"/>
    </row>
    <row r="53" spans="1:11" ht="12.75" customHeight="1" x14ac:dyDescent="0.25">
      <c r="A53" s="48"/>
      <c r="B53" s="107" t="s">
        <v>72</v>
      </c>
      <c r="C53" s="108" t="s">
        <v>73</v>
      </c>
      <c r="D53" s="109">
        <v>200</v>
      </c>
      <c r="E53" s="108" t="s">
        <v>74</v>
      </c>
      <c r="F53" s="110">
        <v>392</v>
      </c>
      <c r="G53" s="110">
        <f>(D53*F53)</f>
        <v>78400</v>
      </c>
    </row>
    <row r="54" spans="1:11" ht="12.75" customHeight="1" x14ac:dyDescent="0.25">
      <c r="A54" s="48"/>
      <c r="B54" s="107" t="s">
        <v>82</v>
      </c>
      <c r="C54" s="108" t="s">
        <v>73</v>
      </c>
      <c r="D54" s="109">
        <v>200</v>
      </c>
      <c r="E54" s="108" t="s">
        <v>111</v>
      </c>
      <c r="F54" s="110">
        <v>620</v>
      </c>
      <c r="G54" s="110">
        <f>(D54*F54)</f>
        <v>124000</v>
      </c>
    </row>
    <row r="55" spans="1:11" ht="12.75" customHeight="1" x14ac:dyDescent="0.25">
      <c r="A55" s="48"/>
      <c r="B55" s="107" t="s">
        <v>100</v>
      </c>
      <c r="C55" s="108" t="s">
        <v>73</v>
      </c>
      <c r="D55" s="109">
        <v>150</v>
      </c>
      <c r="E55" s="108" t="s">
        <v>118</v>
      </c>
      <c r="F55" s="110">
        <v>792</v>
      </c>
      <c r="G55" s="110">
        <f>(D55*F55)</f>
        <v>118800</v>
      </c>
    </row>
    <row r="56" spans="1:11" ht="12.75" customHeight="1" x14ac:dyDescent="0.25">
      <c r="A56" s="48"/>
      <c r="B56" s="111" t="s">
        <v>75</v>
      </c>
      <c r="C56" s="112"/>
      <c r="D56" s="113"/>
      <c r="E56" s="112"/>
      <c r="F56" s="110"/>
      <c r="G56" s="110">
        <f t="shared" ref="G56:G57" si="2">(D56*F56)</f>
        <v>0</v>
      </c>
    </row>
    <row r="57" spans="1:11" ht="11.25" customHeight="1" x14ac:dyDescent="0.25">
      <c r="A57" s="89"/>
      <c r="B57" s="107" t="s">
        <v>76</v>
      </c>
      <c r="C57" s="108" t="s">
        <v>73</v>
      </c>
      <c r="D57" s="109">
        <v>2</v>
      </c>
      <c r="E57" s="108" t="s">
        <v>118</v>
      </c>
      <c r="F57" s="110">
        <v>4000</v>
      </c>
      <c r="G57" s="110">
        <f t="shared" si="2"/>
        <v>8000</v>
      </c>
    </row>
    <row r="58" spans="1:11" ht="12.75" customHeight="1" x14ac:dyDescent="0.25">
      <c r="A58" s="48"/>
      <c r="B58" s="107" t="s">
        <v>101</v>
      </c>
      <c r="C58" s="108" t="s">
        <v>77</v>
      </c>
      <c r="D58" s="109">
        <v>2</v>
      </c>
      <c r="E58" s="108" t="s">
        <v>117</v>
      </c>
      <c r="F58" s="110">
        <v>2500</v>
      </c>
      <c r="G58" s="110">
        <f>(D58*F58)</f>
        <v>5000</v>
      </c>
    </row>
    <row r="59" spans="1:11" ht="12.75" customHeight="1" x14ac:dyDescent="0.25">
      <c r="A59" s="48"/>
      <c r="B59" s="107" t="s">
        <v>121</v>
      </c>
      <c r="C59" s="108" t="s">
        <v>73</v>
      </c>
      <c r="D59" s="109">
        <v>1</v>
      </c>
      <c r="E59" s="108" t="s">
        <v>117</v>
      </c>
      <c r="F59" s="110">
        <v>11000</v>
      </c>
      <c r="G59" s="110">
        <f>(D59*F59)</f>
        <v>11000</v>
      </c>
    </row>
    <row r="60" spans="1:11" ht="12.75" customHeight="1" x14ac:dyDescent="0.25">
      <c r="A60" s="48"/>
      <c r="B60" s="111" t="s">
        <v>33</v>
      </c>
      <c r="C60" s="112"/>
      <c r="D60" s="113"/>
      <c r="E60" s="112"/>
      <c r="F60" s="110"/>
      <c r="G60" s="110"/>
    </row>
    <row r="61" spans="1:11" ht="12.75" customHeight="1" x14ac:dyDescent="0.25">
      <c r="A61" s="48"/>
      <c r="B61" s="107" t="s">
        <v>102</v>
      </c>
      <c r="C61" s="108" t="s">
        <v>84</v>
      </c>
      <c r="D61" s="109">
        <v>0.5</v>
      </c>
      <c r="E61" s="108" t="s">
        <v>122</v>
      </c>
      <c r="F61" s="110">
        <v>45000</v>
      </c>
      <c r="G61" s="110">
        <f>(D61*F61)</f>
        <v>22500</v>
      </c>
    </row>
    <row r="62" spans="1:11" ht="12.75" customHeight="1" x14ac:dyDescent="0.25">
      <c r="A62" s="48"/>
      <c r="B62" s="107" t="s">
        <v>103</v>
      </c>
      <c r="C62" s="112" t="s">
        <v>78</v>
      </c>
      <c r="D62" s="109">
        <v>0.5</v>
      </c>
      <c r="E62" s="108" t="s">
        <v>117</v>
      </c>
      <c r="F62" s="110">
        <v>22000</v>
      </c>
      <c r="G62" s="110">
        <f>(D62*F62)</f>
        <v>11000</v>
      </c>
    </row>
    <row r="63" spans="1:11" ht="12.75" customHeight="1" x14ac:dyDescent="0.25">
      <c r="A63" s="48"/>
      <c r="B63" s="111" t="s">
        <v>105</v>
      </c>
      <c r="C63" s="112"/>
      <c r="D63" s="109"/>
      <c r="E63" s="113"/>
      <c r="F63" s="110"/>
      <c r="G63" s="110"/>
    </row>
    <row r="64" spans="1:11" ht="12.75" customHeight="1" x14ac:dyDescent="0.25">
      <c r="A64" s="48"/>
      <c r="B64" s="107" t="s">
        <v>104</v>
      </c>
      <c r="C64" s="112" t="s">
        <v>84</v>
      </c>
      <c r="D64" s="109">
        <v>2</v>
      </c>
      <c r="E64" s="108" t="s">
        <v>117</v>
      </c>
      <c r="F64" s="110">
        <v>15000</v>
      </c>
      <c r="G64" s="110">
        <v>30000</v>
      </c>
    </row>
    <row r="65" spans="1:7" ht="12.75" customHeight="1" x14ac:dyDescent="0.25">
      <c r="A65" s="48"/>
      <c r="B65" s="111" t="s">
        <v>83</v>
      </c>
      <c r="C65" s="112"/>
      <c r="D65" s="113"/>
      <c r="E65" s="108"/>
      <c r="F65" s="110"/>
      <c r="G65" s="110"/>
    </row>
    <row r="66" spans="1:7" ht="12.75" customHeight="1" x14ac:dyDescent="0.25">
      <c r="A66" s="48"/>
      <c r="B66" s="107" t="s">
        <v>106</v>
      </c>
      <c r="C66" s="112" t="s">
        <v>84</v>
      </c>
      <c r="D66" s="113">
        <v>2</v>
      </c>
      <c r="E66" s="108" t="s">
        <v>122</v>
      </c>
      <c r="F66" s="110">
        <v>10000</v>
      </c>
      <c r="G66" s="110">
        <f t="shared" ref="G66:G67" si="3">(D66*F66)</f>
        <v>20000</v>
      </c>
    </row>
    <row r="67" spans="1:7" ht="12.75" customHeight="1" x14ac:dyDescent="0.25">
      <c r="A67" s="48"/>
      <c r="B67" s="140" t="s">
        <v>85</v>
      </c>
      <c r="C67" s="150" t="s">
        <v>84</v>
      </c>
      <c r="D67" s="151">
        <v>2</v>
      </c>
      <c r="E67" s="152" t="s">
        <v>117</v>
      </c>
      <c r="F67" s="153">
        <v>9000</v>
      </c>
      <c r="G67" s="153">
        <f t="shared" si="3"/>
        <v>18000</v>
      </c>
    </row>
    <row r="68" spans="1:7" ht="13.5" customHeight="1" x14ac:dyDescent="0.25">
      <c r="A68" s="4"/>
      <c r="B68" s="154" t="s">
        <v>34</v>
      </c>
      <c r="C68" s="155"/>
      <c r="D68" s="155"/>
      <c r="E68" s="155"/>
      <c r="F68" s="156"/>
      <c r="G68" s="157">
        <f>SUM(G50:G67)</f>
        <v>1846700</v>
      </c>
    </row>
    <row r="69" spans="1:7" ht="12" customHeight="1" x14ac:dyDescent="0.25">
      <c r="A69" s="2"/>
      <c r="B69" s="28"/>
      <c r="C69" s="29"/>
      <c r="D69" s="29"/>
      <c r="E69" s="35"/>
      <c r="F69" s="30"/>
      <c r="G69" s="30"/>
    </row>
    <row r="70" spans="1:7" ht="12" customHeight="1" x14ac:dyDescent="0.25">
      <c r="A70" s="4"/>
      <c r="B70" s="17" t="s">
        <v>35</v>
      </c>
      <c r="C70" s="18"/>
      <c r="D70" s="19"/>
      <c r="E70" s="19"/>
      <c r="F70" s="20"/>
      <c r="G70" s="20"/>
    </row>
    <row r="71" spans="1:7" ht="24" customHeight="1" x14ac:dyDescent="0.25">
      <c r="A71" s="4"/>
      <c r="B71" s="31" t="s">
        <v>36</v>
      </c>
      <c r="C71" s="32" t="s">
        <v>29</v>
      </c>
      <c r="D71" s="32" t="s">
        <v>30</v>
      </c>
      <c r="E71" s="31" t="s">
        <v>17</v>
      </c>
      <c r="F71" s="32" t="s">
        <v>18</v>
      </c>
      <c r="G71" s="31" t="s">
        <v>19</v>
      </c>
    </row>
    <row r="72" spans="1:7" ht="12.75" customHeight="1" x14ac:dyDescent="0.25">
      <c r="A72" s="14"/>
      <c r="B72" s="8" t="s">
        <v>107</v>
      </c>
      <c r="C72" s="33" t="s">
        <v>123</v>
      </c>
      <c r="D72" s="34">
        <v>900</v>
      </c>
      <c r="E72" s="33" t="s">
        <v>115</v>
      </c>
      <c r="F72" s="34">
        <v>200</v>
      </c>
      <c r="G72" s="34">
        <f>(D72*F72)</f>
        <v>180000</v>
      </c>
    </row>
    <row r="73" spans="1:7" ht="12.75" customHeight="1" x14ac:dyDescent="0.25">
      <c r="A73" s="14"/>
      <c r="B73" s="90" t="s">
        <v>108</v>
      </c>
      <c r="C73" s="33" t="s">
        <v>124</v>
      </c>
      <c r="D73" s="34">
        <v>3</v>
      </c>
      <c r="E73" s="33" t="s">
        <v>115</v>
      </c>
      <c r="F73" s="34">
        <v>3000</v>
      </c>
      <c r="G73" s="34">
        <f>(D73*F73)</f>
        <v>9000</v>
      </c>
    </row>
    <row r="74" spans="1:7" ht="12.75" customHeight="1" x14ac:dyDescent="0.25">
      <c r="A74" s="14"/>
      <c r="B74" s="160" t="s">
        <v>109</v>
      </c>
      <c r="C74" s="159" t="s">
        <v>79</v>
      </c>
      <c r="D74" s="158">
        <v>1</v>
      </c>
      <c r="E74" s="99" t="s">
        <v>80</v>
      </c>
      <c r="F74" s="158">
        <v>30000</v>
      </c>
      <c r="G74" s="158">
        <f t="shared" ref="G74" si="4">(D74*F74)</f>
        <v>30000</v>
      </c>
    </row>
    <row r="75" spans="1:7" ht="13.5" customHeight="1" x14ac:dyDescent="0.25">
      <c r="A75" s="4"/>
      <c r="B75" s="154" t="s">
        <v>37</v>
      </c>
      <c r="C75" s="155"/>
      <c r="D75" s="155"/>
      <c r="E75" s="155"/>
      <c r="F75" s="156"/>
      <c r="G75" s="157">
        <f>SUM(G72:G74)</f>
        <v>219000</v>
      </c>
    </row>
    <row r="76" spans="1:7" ht="12" customHeight="1" x14ac:dyDescent="0.25">
      <c r="A76" s="2"/>
      <c r="B76" s="51"/>
      <c r="C76" s="51"/>
      <c r="D76" s="51"/>
      <c r="E76" s="51"/>
      <c r="F76" s="52"/>
      <c r="G76" s="52"/>
    </row>
    <row r="77" spans="1:7" ht="12" customHeight="1" x14ac:dyDescent="0.25">
      <c r="A77" s="48"/>
      <c r="B77" s="53" t="s">
        <v>38</v>
      </c>
      <c r="C77" s="54"/>
      <c r="D77" s="54"/>
      <c r="E77" s="54"/>
      <c r="F77" s="54"/>
      <c r="G77" s="55">
        <f>G28+G46+G68+G75</f>
        <v>5149450</v>
      </c>
    </row>
    <row r="78" spans="1:7" ht="12" customHeight="1" x14ac:dyDescent="0.25">
      <c r="A78" s="48"/>
      <c r="B78" s="56" t="s">
        <v>39</v>
      </c>
      <c r="C78" s="37"/>
      <c r="D78" s="37"/>
      <c r="E78" s="37"/>
      <c r="F78" s="37"/>
      <c r="G78" s="57">
        <f>G77*0.05</f>
        <v>257472.5</v>
      </c>
    </row>
    <row r="79" spans="1:7" ht="12" customHeight="1" x14ac:dyDescent="0.25">
      <c r="A79" s="48"/>
      <c r="B79" s="58" t="s">
        <v>40</v>
      </c>
      <c r="C79" s="36"/>
      <c r="D79" s="36"/>
      <c r="E79" s="36"/>
      <c r="F79" s="36"/>
      <c r="G79" s="59">
        <f>G78+G77</f>
        <v>5406922.5</v>
      </c>
    </row>
    <row r="80" spans="1:7" ht="12" customHeight="1" x14ac:dyDescent="0.25">
      <c r="A80" s="48"/>
      <c r="B80" s="56" t="s">
        <v>41</v>
      </c>
      <c r="C80" s="37"/>
      <c r="D80" s="37"/>
      <c r="E80" s="37"/>
      <c r="F80" s="37"/>
      <c r="G80" s="57">
        <f>G12</f>
        <v>13000000</v>
      </c>
    </row>
    <row r="81" spans="1:7" ht="12" customHeight="1" x14ac:dyDescent="0.25">
      <c r="A81" s="48"/>
      <c r="B81" s="60" t="s">
        <v>42</v>
      </c>
      <c r="C81" s="61"/>
      <c r="D81" s="61"/>
      <c r="E81" s="61"/>
      <c r="F81" s="61"/>
      <c r="G81" s="62">
        <f>G80-G79</f>
        <v>7593077.5</v>
      </c>
    </row>
    <row r="82" spans="1:7" ht="12" customHeight="1" x14ac:dyDescent="0.25">
      <c r="A82" s="48"/>
      <c r="B82" s="49" t="s">
        <v>43</v>
      </c>
      <c r="C82" s="50"/>
      <c r="D82" s="50"/>
      <c r="E82" s="50"/>
      <c r="F82" s="50"/>
      <c r="G82" s="45"/>
    </row>
    <row r="83" spans="1:7" ht="12.75" customHeight="1" thickBot="1" x14ac:dyDescent="0.3">
      <c r="A83" s="48"/>
      <c r="B83" s="63"/>
      <c r="C83" s="50"/>
      <c r="D83" s="50"/>
      <c r="E83" s="50"/>
      <c r="F83" s="50"/>
      <c r="G83" s="45"/>
    </row>
    <row r="84" spans="1:7" ht="12" customHeight="1" x14ac:dyDescent="0.25">
      <c r="A84" s="48"/>
      <c r="B84" s="75" t="s">
        <v>44</v>
      </c>
      <c r="C84" s="76"/>
      <c r="D84" s="76"/>
      <c r="E84" s="76"/>
      <c r="F84" s="77"/>
      <c r="G84" s="45"/>
    </row>
    <row r="85" spans="1:7" ht="12" customHeight="1" x14ac:dyDescent="0.25">
      <c r="A85" s="48"/>
      <c r="B85" s="78" t="s">
        <v>45</v>
      </c>
      <c r="C85" s="47"/>
      <c r="D85" s="47"/>
      <c r="E85" s="47"/>
      <c r="F85" s="79"/>
      <c r="G85" s="45"/>
    </row>
    <row r="86" spans="1:7" ht="12" customHeight="1" x14ac:dyDescent="0.25">
      <c r="A86" s="48"/>
      <c r="B86" s="78" t="s">
        <v>46</v>
      </c>
      <c r="C86" s="47"/>
      <c r="D86" s="47"/>
      <c r="E86" s="47"/>
      <c r="F86" s="79"/>
      <c r="G86" s="45"/>
    </row>
    <row r="87" spans="1:7" ht="12" customHeight="1" x14ac:dyDescent="0.25">
      <c r="A87" s="48"/>
      <c r="B87" s="78" t="s">
        <v>47</v>
      </c>
      <c r="C87" s="47"/>
      <c r="D87" s="47"/>
      <c r="E87" s="47"/>
      <c r="F87" s="79"/>
      <c r="G87" s="45"/>
    </row>
    <row r="88" spans="1:7" ht="12" customHeight="1" x14ac:dyDescent="0.25">
      <c r="A88" s="48"/>
      <c r="B88" s="78" t="s">
        <v>48</v>
      </c>
      <c r="C88" s="47"/>
      <c r="D88" s="47"/>
      <c r="E88" s="47"/>
      <c r="F88" s="79"/>
      <c r="G88" s="45"/>
    </row>
    <row r="89" spans="1:7" ht="12" customHeight="1" x14ac:dyDescent="0.25">
      <c r="A89" s="48"/>
      <c r="B89" s="78" t="s">
        <v>49</v>
      </c>
      <c r="C89" s="47"/>
      <c r="D89" s="47"/>
      <c r="E89" s="47"/>
      <c r="F89" s="79"/>
      <c r="G89" s="45"/>
    </row>
    <row r="90" spans="1:7" ht="12.75" customHeight="1" thickBot="1" x14ac:dyDescent="0.3">
      <c r="A90" s="48"/>
      <c r="B90" s="80" t="s">
        <v>50</v>
      </c>
      <c r="C90" s="81"/>
      <c r="D90" s="81"/>
      <c r="E90" s="81"/>
      <c r="F90" s="82"/>
      <c r="G90" s="45"/>
    </row>
    <row r="91" spans="1:7" ht="12.75" customHeight="1" x14ac:dyDescent="0.25">
      <c r="A91" s="48"/>
      <c r="B91" s="73"/>
      <c r="C91" s="47"/>
      <c r="D91" s="47"/>
      <c r="E91" s="47"/>
      <c r="F91" s="47"/>
      <c r="G91" s="45"/>
    </row>
    <row r="92" spans="1:7" ht="15" customHeight="1" thickBot="1" x14ac:dyDescent="0.3">
      <c r="A92" s="48"/>
      <c r="B92" s="165" t="s">
        <v>51</v>
      </c>
      <c r="C92" s="166"/>
      <c r="D92" s="72"/>
      <c r="E92" s="39"/>
      <c r="F92" s="39"/>
      <c r="G92" s="45"/>
    </row>
    <row r="93" spans="1:7" ht="12" customHeight="1" x14ac:dyDescent="0.25">
      <c r="A93" s="48"/>
      <c r="B93" s="65" t="s">
        <v>36</v>
      </c>
      <c r="C93" s="185" t="s">
        <v>52</v>
      </c>
      <c r="D93" s="66" t="s">
        <v>53</v>
      </c>
      <c r="E93" s="39"/>
      <c r="F93" s="39"/>
      <c r="G93" s="45"/>
    </row>
    <row r="94" spans="1:7" ht="12" customHeight="1" x14ac:dyDescent="0.25">
      <c r="A94" s="48"/>
      <c r="B94" s="67" t="s">
        <v>54</v>
      </c>
      <c r="C94" s="114">
        <f>G28</f>
        <v>2640000</v>
      </c>
      <c r="D94" s="68">
        <f>(C94/C100)</f>
        <v>0.48826296289617616</v>
      </c>
      <c r="E94" s="39"/>
      <c r="F94" s="39"/>
      <c r="G94" s="45"/>
    </row>
    <row r="95" spans="1:7" ht="12" customHeight="1" x14ac:dyDescent="0.25">
      <c r="A95" s="48"/>
      <c r="B95" s="67" t="s">
        <v>55</v>
      </c>
      <c r="C95" s="41">
        <v>0</v>
      </c>
      <c r="D95" s="68">
        <v>0</v>
      </c>
      <c r="E95" s="39"/>
      <c r="F95" s="39"/>
      <c r="G95" s="45"/>
    </row>
    <row r="96" spans="1:7" ht="12" customHeight="1" x14ac:dyDescent="0.25">
      <c r="A96" s="48"/>
      <c r="B96" s="67" t="s">
        <v>56</v>
      </c>
      <c r="C96" s="40">
        <v>443750</v>
      </c>
      <c r="D96" s="68">
        <f>(C96/C100)</f>
        <v>8.2070715827719007E-2</v>
      </c>
      <c r="E96" s="39"/>
      <c r="F96" s="39"/>
      <c r="G96" s="45"/>
    </row>
    <row r="97" spans="1:7" ht="12" customHeight="1" x14ac:dyDescent="0.25">
      <c r="A97" s="48"/>
      <c r="B97" s="67" t="s">
        <v>28</v>
      </c>
      <c r="C97" s="40">
        <v>1846700</v>
      </c>
      <c r="D97" s="68">
        <f>(C97/C100)</f>
        <v>0.34154364150771532</v>
      </c>
      <c r="E97" s="39"/>
      <c r="F97" s="39"/>
      <c r="G97" s="45"/>
    </row>
    <row r="98" spans="1:7" ht="12" customHeight="1" x14ac:dyDescent="0.25">
      <c r="A98" s="48"/>
      <c r="B98" s="67" t="s">
        <v>57</v>
      </c>
      <c r="C98" s="42">
        <v>219000</v>
      </c>
      <c r="D98" s="68">
        <f>(C98/C100)</f>
        <v>4.0503632149341884E-2</v>
      </c>
      <c r="E98" s="44"/>
      <c r="F98" s="44"/>
      <c r="G98" s="45"/>
    </row>
    <row r="99" spans="1:7" ht="12" customHeight="1" x14ac:dyDescent="0.25">
      <c r="A99" s="48"/>
      <c r="B99" s="67" t="s">
        <v>58</v>
      </c>
      <c r="C99" s="42">
        <f>G78</f>
        <v>257472.5</v>
      </c>
      <c r="D99" s="68">
        <f>(C99/C100)</f>
        <v>4.7619047619047616E-2</v>
      </c>
      <c r="E99" s="44"/>
      <c r="F99" s="44"/>
      <c r="G99" s="45"/>
    </row>
    <row r="100" spans="1:7" ht="12.75" customHeight="1" thickBot="1" x14ac:dyDescent="0.3">
      <c r="A100" s="48"/>
      <c r="B100" s="69" t="s">
        <v>59</v>
      </c>
      <c r="C100" s="70">
        <f>SUM(C94:C99)</f>
        <v>5406922.5</v>
      </c>
      <c r="D100" s="71">
        <f>SUM(D94:D99)</f>
        <v>1</v>
      </c>
      <c r="E100" s="44"/>
      <c r="F100" s="44"/>
      <c r="G100" s="45"/>
    </row>
    <row r="101" spans="1:7" ht="12" customHeight="1" x14ac:dyDescent="0.25">
      <c r="A101" s="48"/>
      <c r="B101" s="63"/>
      <c r="C101" s="50"/>
      <c r="D101" s="50"/>
      <c r="E101" s="50"/>
      <c r="F101" s="50"/>
      <c r="G101" s="45"/>
    </row>
    <row r="102" spans="1:7" ht="12.75" customHeight="1" x14ac:dyDescent="0.25">
      <c r="A102" s="48"/>
      <c r="B102" s="64"/>
      <c r="C102" s="50"/>
      <c r="D102" s="50"/>
      <c r="E102" s="50"/>
      <c r="F102" s="50"/>
      <c r="G102" s="45"/>
    </row>
    <row r="103" spans="1:7" ht="12" customHeight="1" thickBot="1" x14ac:dyDescent="0.3">
      <c r="A103" s="38"/>
      <c r="B103" s="84"/>
      <c r="C103" s="85" t="s">
        <v>131</v>
      </c>
      <c r="D103" s="86"/>
      <c r="E103" s="87"/>
      <c r="F103" s="43"/>
      <c r="G103" s="45"/>
    </row>
    <row r="104" spans="1:7" ht="12" customHeight="1" x14ac:dyDescent="0.25">
      <c r="A104" s="48"/>
      <c r="B104" s="88" t="s">
        <v>132</v>
      </c>
      <c r="C104" s="161">
        <v>15000</v>
      </c>
      <c r="D104" s="161">
        <v>20000</v>
      </c>
      <c r="E104" s="162">
        <v>25000</v>
      </c>
      <c r="F104" s="83"/>
      <c r="G104" s="46"/>
    </row>
    <row r="105" spans="1:7" ht="12.75" customHeight="1" thickBot="1" x14ac:dyDescent="0.3">
      <c r="A105" s="48"/>
      <c r="B105" s="69" t="s">
        <v>133</v>
      </c>
      <c r="C105" s="163">
        <f>G79/C104</f>
        <v>360.4615</v>
      </c>
      <c r="D105" s="163">
        <f>(G79/D104)</f>
        <v>270.34612499999997</v>
      </c>
      <c r="E105" s="164">
        <f>(G79/E104)</f>
        <v>216.27690000000001</v>
      </c>
      <c r="F105" s="83"/>
      <c r="G105" s="46"/>
    </row>
    <row r="106" spans="1:7" ht="15.6" customHeight="1" x14ac:dyDescent="0.25">
      <c r="A106" s="48"/>
      <c r="B106" s="74" t="s">
        <v>60</v>
      </c>
      <c r="C106" s="47"/>
      <c r="D106" s="47"/>
      <c r="E106" s="47"/>
      <c r="F106" s="47"/>
      <c r="G106" s="47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2021-03-23T15:41:27Z</dcterms:modified>
</cp:coreProperties>
</file>