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Ajì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4" i="1"/>
  <c r="G55" i="1"/>
  <c r="G56" i="1"/>
  <c r="G57" i="1"/>
  <c r="G47" i="1"/>
  <c r="G48" i="1"/>
  <c r="G49" i="1"/>
  <c r="G50" i="1"/>
  <c r="G51" i="1"/>
  <c r="G53" i="1"/>
  <c r="G22" i="1"/>
  <c r="G23" i="1"/>
  <c r="G24" i="1"/>
  <c r="G25" i="1"/>
  <c r="G26" i="1"/>
  <c r="G27" i="1"/>
  <c r="G28" i="1"/>
  <c r="G29" i="1"/>
  <c r="C89" i="1" l="1"/>
  <c r="D86" i="1" s="1"/>
  <c r="G63" i="1"/>
  <c r="G64" i="1" s="1"/>
  <c r="G45" i="1"/>
  <c r="G39" i="1"/>
  <c r="G21" i="1"/>
  <c r="G12" i="1"/>
  <c r="G69" i="1" s="1"/>
  <c r="D83" i="1" l="1"/>
  <c r="D87" i="1"/>
  <c r="D88" i="1"/>
  <c r="G30" i="1"/>
  <c r="D85" i="1"/>
  <c r="G58" i="1"/>
  <c r="G40" i="1"/>
  <c r="D89" i="1" l="1"/>
  <c r="G66" i="1"/>
  <c r="G67" i="1" s="1"/>
  <c r="G68" i="1" s="1"/>
  <c r="D94" i="1" s="1"/>
  <c r="G70" i="1" l="1"/>
  <c r="C94" i="1"/>
  <c r="E94" i="1"/>
</calcChain>
</file>

<file path=xl/sharedStrings.xml><?xml version="1.0" encoding="utf-8"?>
<sst xmlns="http://schemas.openxmlformats.org/spreadsheetml/2006/main" count="164" uniqueCount="121">
  <si>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</si>
  <si>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</si>
  <si>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</si>
  <si>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</si>
  <si>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</si>
  <si>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</si>
  <si>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</si>
  <si>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</si>
  <si>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</si>
  <si>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</si>
  <si>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</si>
  <si>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</si>
  <si>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</si>
  <si>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</si>
  <si>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</si>
  <si>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</si>
  <si>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</si>
  <si>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</si>
  <si>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</si>
  <si>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</si>
  <si>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</si>
  <si>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</si>
  <si>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</si>
  <si>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</si>
  <si>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</si>
  <si>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</si>
  <si>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</si>
  <si>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</si>
  <si>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</si>
  <si>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</si>
  <si>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</si>
  <si>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</si>
  <si>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</si>
  <si>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</si>
  <si>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</si>
  <si>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</si>
  <si>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</si>
  <si>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</si>
  <si>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</si>
  <si>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</si>
  <si>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</si>
  <si>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</si>
  <si>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</si>
  <si>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</si>
  <si>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</si>
  <si>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</si>
  <si>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</si>
  <si>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</si>
  <si>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</si>
  <si>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</si>
  <si>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</si>
  <si>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</si>
  <si>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</si>
  <si>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</si>
  <si>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</si>
  <si>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</si>
  <si>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</si>
  <si>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</si>
  <si>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</si>
  <si>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</si>
  <si>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</si>
  <si>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</si>
  <si>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</si>
  <si>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</si>
  <si>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</si>
  <si>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</si>
  <si>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</si>
  <si>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noviembre de 2021</t>
  </si>
  <si>
    <t>No hay</t>
  </si>
  <si>
    <t>abril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</si>
  <si>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</si>
  <si>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</si>
  <si>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</si>
  <si>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</si>
  <si>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</si>
  <si>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</si>
  <si>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</si>
  <si>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abril- septiembre</t>
  </si>
  <si>
    <t>Nitrato de potacio</t>
  </si>
  <si>
    <t>Urea</t>
  </si>
  <si>
    <t>Superfosfato triple</t>
  </si>
  <si>
    <t>materia organica (guano)</t>
  </si>
  <si>
    <t>abril- agosto</t>
  </si>
  <si>
    <t>Fitolin (F)</t>
  </si>
  <si>
    <t>Dimetoato 40% EC (I)</t>
  </si>
  <si>
    <t>Selecron 720 EC (I)</t>
  </si>
  <si>
    <t>mayo- septiembre</t>
  </si>
  <si>
    <t>septiembre- octubre</t>
  </si>
  <si>
    <t>AJI</t>
  </si>
  <si>
    <t>Amarillo peruano- C. cabra</t>
  </si>
  <si>
    <t>Arica Y Parinacota</t>
  </si>
  <si>
    <t xml:space="preserve">Arica  </t>
  </si>
  <si>
    <t>Lluta</t>
  </si>
  <si>
    <t>septiembre/octubre</t>
  </si>
  <si>
    <t>Preparación almacigo</t>
  </si>
  <si>
    <t>Traspalnte</t>
  </si>
  <si>
    <t>Replante</t>
  </si>
  <si>
    <t>Aplicaccion de agroquímicos</t>
  </si>
  <si>
    <t>Limpieza y seleción</t>
  </si>
  <si>
    <t>Cosecha y enmallado</t>
  </si>
  <si>
    <t>jH</t>
  </si>
  <si>
    <t>Semilla (sobre de 5000)</t>
  </si>
  <si>
    <t>U</t>
  </si>
  <si>
    <t>febrero</t>
  </si>
  <si>
    <t>Nitrato de magnecio</t>
  </si>
  <si>
    <t>junio-octubre</t>
  </si>
  <si>
    <t>febrero- marzo</t>
  </si>
  <si>
    <t>Furadan 10 G (F)</t>
  </si>
  <si>
    <t>marzo</t>
  </si>
  <si>
    <t>abril- junio</t>
  </si>
  <si>
    <t xml:space="preserve">Cinta de riego </t>
  </si>
  <si>
    <t>Cajas plataneras</t>
  </si>
  <si>
    <t xml:space="preserve">u </t>
  </si>
  <si>
    <t>u</t>
  </si>
  <si>
    <t>|</t>
  </si>
  <si>
    <t>RENDIMIENTO (Kg/Há.)</t>
  </si>
  <si>
    <t>PRECIO ESPERADO ($/kg)</t>
  </si>
  <si>
    <t>Rendimiento (Kilos/hà)</t>
  </si>
  <si>
    <t>Costo unitario ($/kilos) (*)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</si>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</sst>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7" xfId="0" applyFont="1" applyFill="1" applyBorder="1" applyAlignment="1">
      <alignment horizontal="center"/>
    </xf>
    <xf numFmtId="0" fontId="4" fillId="10" borderId="57" xfId="0" applyFont="1" applyFill="1" applyBorder="1" applyAlignment="1"/>
    <xf numFmtId="3" fontId="4" fillId="10" borderId="57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7" xfId="0" applyNumberFormat="1" applyFont="1" applyFill="1" applyBorder="1" applyAlignment="1"/>
    <xf numFmtId="0" fontId="4" fillId="0" borderId="0" xfId="0" applyNumberFormat="1" applyFont="1" applyAlignment="1"/>
    <xf numFmtId="49" fontId="4" fillId="10" borderId="58" xfId="0" applyNumberFormat="1" applyFont="1" applyFill="1" applyBorder="1" applyAlignment="1"/>
    <xf numFmtId="49" fontId="4" fillId="10" borderId="59" xfId="0" applyNumberFormat="1" applyFont="1" applyFill="1" applyBorder="1" applyAlignment="1"/>
    <xf numFmtId="49" fontId="1" fillId="3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/>
    </xf>
    <xf numFmtId="3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 wrapText="1"/>
    </xf>
    <xf numFmtId="49" fontId="19" fillId="10" borderId="60" xfId="0" applyNumberFormat="1" applyFont="1" applyFill="1" applyBorder="1" applyAlignment="1">
      <alignment horizontal="center" vertical="center" wrapText="1"/>
    </xf>
    <xf numFmtId="49" fontId="20" fillId="10" borderId="60" xfId="0" applyNumberFormat="1" applyFont="1" applyFill="1" applyBorder="1" applyAlignment="1">
      <alignment horizontal="center" vertical="center"/>
    </xf>
    <xf numFmtId="49" fontId="20" fillId="10" borderId="60" xfId="0" applyNumberFormat="1" applyFont="1" applyFill="1" applyBorder="1" applyAlignment="1">
      <alignment horizontal="left" vertical="top"/>
    </xf>
    <xf numFmtId="49" fontId="1" fillId="3" borderId="33" xfId="0" applyNumberFormat="1" applyFont="1" applyFill="1" applyBorder="1" applyAlignment="1">
      <alignment horizontal="center" vertical="center" wrapText="1"/>
    </xf>
    <xf numFmtId="1" fontId="4" fillId="2" borderId="62" xfId="0" applyNumberFormat="1" applyFont="1" applyFill="1" applyBorder="1" applyAlignment="1"/>
    <xf numFmtId="49" fontId="1" fillId="3" borderId="33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28" workbookViewId="0">
      <selection activeCell="G52" sqref="G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88</v>
      </c>
      <c r="D9" s="8"/>
      <c r="E9" s="163" t="s">
        <v>115</v>
      </c>
      <c r="F9" s="164"/>
      <c r="G9" s="9">
        <v>20000</v>
      </c>
    </row>
    <row r="10" spans="1:7" ht="38.25" customHeight="1" x14ac:dyDescent="0.25">
      <c r="A10" s="5"/>
      <c r="B10" s="10" t="s">
        <v>1</v>
      </c>
      <c r="C10" s="11" t="s">
        <v>89</v>
      </c>
      <c r="D10" s="12"/>
      <c r="E10" s="161" t="s">
        <v>2</v>
      </c>
      <c r="F10" s="162"/>
      <c r="G10" s="14" t="s">
        <v>67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61" t="s">
        <v>116</v>
      </c>
      <c r="F11" s="162"/>
      <c r="G11" s="15">
        <v>600</v>
      </c>
    </row>
    <row r="12" spans="1:7" ht="11.25" customHeight="1" x14ac:dyDescent="0.25">
      <c r="A12" s="5"/>
      <c r="B12" s="10" t="s">
        <v>5</v>
      </c>
      <c r="C12" s="16" t="s">
        <v>90</v>
      </c>
      <c r="D12" s="12"/>
      <c r="E12" s="17" t="s">
        <v>6</v>
      </c>
      <c r="F12" s="18"/>
      <c r="G12" s="19">
        <f>(G9*G11)</f>
        <v>12000000</v>
      </c>
    </row>
    <row r="13" spans="1:7" ht="11.25" customHeight="1" x14ac:dyDescent="0.25">
      <c r="A13" s="5"/>
      <c r="B13" s="10" t="s">
        <v>7</v>
      </c>
      <c r="C13" s="14" t="s">
        <v>91</v>
      </c>
      <c r="D13" s="12"/>
      <c r="E13" s="161" t="s">
        <v>8</v>
      </c>
      <c r="F13" s="162"/>
      <c r="G13" s="14" t="s">
        <v>66</v>
      </c>
    </row>
    <row r="14" spans="1:7" ht="13.5" customHeight="1" x14ac:dyDescent="0.25">
      <c r="A14" s="5"/>
      <c r="B14" s="10" t="s">
        <v>9</v>
      </c>
      <c r="C14" s="14" t="s">
        <v>92</v>
      </c>
      <c r="D14" s="12"/>
      <c r="E14" s="161" t="s">
        <v>10</v>
      </c>
      <c r="F14" s="162"/>
      <c r="G14" s="14" t="s">
        <v>93</v>
      </c>
    </row>
    <row r="15" spans="1:7" ht="25.5" customHeight="1" x14ac:dyDescent="0.25">
      <c r="A15" s="5"/>
      <c r="B15" s="10" t="s">
        <v>11</v>
      </c>
      <c r="C15" s="20">
        <v>44137</v>
      </c>
      <c r="D15" s="12"/>
      <c r="E15" s="165" t="s">
        <v>12</v>
      </c>
      <c r="F15" s="166"/>
      <c r="G15" s="16" t="s">
        <v>68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7" t="s">
        <v>13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94</v>
      </c>
      <c r="C21" s="34" t="s">
        <v>21</v>
      </c>
      <c r="D21" s="35">
        <v>2</v>
      </c>
      <c r="E21" s="13" t="s">
        <v>69</v>
      </c>
      <c r="F21" s="19">
        <v>18000</v>
      </c>
      <c r="G21" s="19">
        <f>(D21*F21)</f>
        <v>36000</v>
      </c>
    </row>
    <row r="22" spans="1:7" ht="12.75" customHeight="1" x14ac:dyDescent="0.25">
      <c r="A22" s="26"/>
      <c r="B22" s="135" t="s">
        <v>75</v>
      </c>
      <c r="C22" s="34" t="s">
        <v>21</v>
      </c>
      <c r="D22" s="35">
        <v>4</v>
      </c>
      <c r="E22" s="135"/>
      <c r="F22" s="19">
        <v>18000</v>
      </c>
      <c r="G22" s="19">
        <f t="shared" ref="G22:G29" si="0">(D22*F22)</f>
        <v>72000</v>
      </c>
    </row>
    <row r="23" spans="1:7" ht="12.75" customHeight="1" x14ac:dyDescent="0.25">
      <c r="A23" s="26"/>
      <c r="B23" s="135" t="s">
        <v>95</v>
      </c>
      <c r="C23" s="34" t="s">
        <v>100</v>
      </c>
      <c r="D23" s="35">
        <v>12</v>
      </c>
      <c r="E23" s="135"/>
      <c r="F23" s="19">
        <v>18000</v>
      </c>
      <c r="G23" s="19">
        <f t="shared" si="0"/>
        <v>216000</v>
      </c>
    </row>
    <row r="24" spans="1:7" ht="12.75" customHeight="1" x14ac:dyDescent="0.25">
      <c r="A24" s="26"/>
      <c r="B24" s="135" t="s">
        <v>96</v>
      </c>
      <c r="C24" s="34" t="s">
        <v>21</v>
      </c>
      <c r="D24" s="35">
        <v>1</v>
      </c>
      <c r="E24" s="135" t="s">
        <v>70</v>
      </c>
      <c r="F24" s="19">
        <v>18000</v>
      </c>
      <c r="G24" s="19">
        <f t="shared" si="0"/>
        <v>18000</v>
      </c>
    </row>
    <row r="25" spans="1:7" ht="12.75" customHeight="1" x14ac:dyDescent="0.25">
      <c r="A25" s="26"/>
      <c r="B25" s="135" t="s">
        <v>71</v>
      </c>
      <c r="C25" s="34" t="s">
        <v>21</v>
      </c>
      <c r="D25" s="35">
        <v>14</v>
      </c>
      <c r="E25" s="135" t="s">
        <v>72</v>
      </c>
      <c r="F25" s="19">
        <v>18000</v>
      </c>
      <c r="G25" s="19">
        <f t="shared" si="0"/>
        <v>252000</v>
      </c>
    </row>
    <row r="26" spans="1:7" ht="12.75" customHeight="1" x14ac:dyDescent="0.25">
      <c r="A26" s="26"/>
      <c r="B26" s="135" t="s">
        <v>74</v>
      </c>
      <c r="C26" s="34" t="s">
        <v>21</v>
      </c>
      <c r="D26" s="35">
        <v>4</v>
      </c>
      <c r="E26" s="135" t="s">
        <v>73</v>
      </c>
      <c r="F26" s="19">
        <v>18000</v>
      </c>
      <c r="G26" s="19">
        <f t="shared" si="0"/>
        <v>72000</v>
      </c>
    </row>
    <row r="27" spans="1:7" ht="12.75" customHeight="1" x14ac:dyDescent="0.25">
      <c r="A27" s="26"/>
      <c r="B27" s="135" t="s">
        <v>97</v>
      </c>
      <c r="C27" s="34" t="s">
        <v>21</v>
      </c>
      <c r="D27" s="35">
        <v>8</v>
      </c>
      <c r="E27" s="135" t="s">
        <v>76</v>
      </c>
      <c r="F27" s="19">
        <v>18000</v>
      </c>
      <c r="G27" s="19">
        <f t="shared" si="0"/>
        <v>144000</v>
      </c>
    </row>
    <row r="28" spans="1:7" ht="12.75" customHeight="1" x14ac:dyDescent="0.25">
      <c r="A28" s="26"/>
      <c r="B28" s="135" t="s">
        <v>98</v>
      </c>
      <c r="C28" s="34" t="s">
        <v>21</v>
      </c>
      <c r="D28" s="35">
        <v>4</v>
      </c>
      <c r="E28" s="135" t="s">
        <v>77</v>
      </c>
      <c r="F28" s="19">
        <v>18000</v>
      </c>
      <c r="G28" s="19">
        <f t="shared" si="0"/>
        <v>72000</v>
      </c>
    </row>
    <row r="29" spans="1:7" ht="12" customHeight="1" x14ac:dyDescent="0.25">
      <c r="A29" s="26"/>
      <c r="B29" s="13" t="s">
        <v>99</v>
      </c>
      <c r="C29" s="34" t="s">
        <v>21</v>
      </c>
      <c r="D29" s="35">
        <v>10</v>
      </c>
      <c r="E29" s="13" t="s">
        <v>22</v>
      </c>
      <c r="F29" s="19">
        <v>18000</v>
      </c>
      <c r="G29" s="19">
        <f t="shared" si="0"/>
        <v>180000</v>
      </c>
    </row>
    <row r="30" spans="1:7" ht="12.75" customHeight="1" x14ac:dyDescent="0.25">
      <c r="A30" s="26"/>
      <c r="B30" s="36" t="s">
        <v>23</v>
      </c>
      <c r="C30" s="37"/>
      <c r="D30" s="37"/>
      <c r="E30" s="37"/>
      <c r="F30" s="38"/>
      <c r="G30" s="39">
        <f>SUM(G21:G29)</f>
        <v>1062000</v>
      </c>
    </row>
    <row r="31" spans="1:7" ht="12" customHeight="1" x14ac:dyDescent="0.25">
      <c r="A31" s="2"/>
      <c r="B31" s="27"/>
      <c r="C31" s="29"/>
      <c r="D31" s="29"/>
      <c r="E31" s="29"/>
      <c r="F31" s="40"/>
      <c r="G31" s="40"/>
    </row>
    <row r="32" spans="1:7" ht="12" customHeight="1" x14ac:dyDescent="0.25">
      <c r="A32" s="5"/>
      <c r="B32" s="41" t="s">
        <v>24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45" t="s">
        <v>15</v>
      </c>
      <c r="C33" s="46" t="s">
        <v>16</v>
      </c>
      <c r="D33" s="46" t="s">
        <v>17</v>
      </c>
      <c r="E33" s="45" t="s">
        <v>18</v>
      </c>
      <c r="F33" s="46" t="s">
        <v>19</v>
      </c>
      <c r="G33" s="45" t="s">
        <v>20</v>
      </c>
    </row>
    <row r="34" spans="1:11" ht="12" customHeight="1" x14ac:dyDescent="0.25">
      <c r="A34" s="5"/>
      <c r="B34" s="47"/>
      <c r="C34" s="48"/>
      <c r="D34" s="48"/>
      <c r="E34" s="48"/>
      <c r="F34" s="47"/>
      <c r="G34" s="47"/>
    </row>
    <row r="35" spans="1:11" ht="12" customHeight="1" x14ac:dyDescent="0.25">
      <c r="A35" s="5"/>
      <c r="B35" s="49" t="s">
        <v>25</v>
      </c>
      <c r="C35" s="50"/>
      <c r="D35" s="50"/>
      <c r="E35" s="50"/>
      <c r="F35" s="51"/>
      <c r="G35" s="51"/>
    </row>
    <row r="36" spans="1:11" ht="12" customHeight="1" x14ac:dyDescent="0.25">
      <c r="A36" s="2"/>
      <c r="B36" s="52"/>
      <c r="C36" s="53"/>
      <c r="D36" s="53"/>
      <c r="E36" s="53"/>
      <c r="F36" s="54"/>
      <c r="G36" s="54"/>
    </row>
    <row r="37" spans="1:11" ht="12" customHeight="1" x14ac:dyDescent="0.25">
      <c r="A37" s="5"/>
      <c r="B37" s="41" t="s">
        <v>26</v>
      </c>
      <c r="C37" s="42"/>
      <c r="D37" s="43"/>
      <c r="E37" s="43"/>
      <c r="F37" s="44"/>
      <c r="G37" s="44"/>
    </row>
    <row r="38" spans="1:11" ht="24" customHeight="1" x14ac:dyDescent="0.25">
      <c r="A38" s="5"/>
      <c r="B38" s="55" t="s">
        <v>15</v>
      </c>
      <c r="C38" s="55" t="s">
        <v>16</v>
      </c>
      <c r="D38" s="55" t="s">
        <v>17</v>
      </c>
      <c r="E38" s="55" t="s">
        <v>18</v>
      </c>
      <c r="F38" s="56" t="s">
        <v>19</v>
      </c>
      <c r="G38" s="55" t="s">
        <v>20</v>
      </c>
    </row>
    <row r="39" spans="1:11" ht="12.75" customHeight="1" x14ac:dyDescent="0.25">
      <c r="A39" s="26"/>
      <c r="B39" s="13" t="s">
        <v>119</v>
      </c>
      <c r="C39" s="34" t="s">
        <v>120</v>
      </c>
      <c r="D39" s="35">
        <v>2</v>
      </c>
      <c r="E39" s="16" t="s">
        <v>69</v>
      </c>
      <c r="F39" s="19">
        <v>135000</v>
      </c>
      <c r="G39" s="19">
        <f t="shared" ref="G39" si="1">(D39*F39)</f>
        <v>270000</v>
      </c>
    </row>
    <row r="40" spans="1:11" ht="12.75" customHeight="1" x14ac:dyDescent="0.25">
      <c r="A40" s="5"/>
      <c r="B40" s="57" t="s">
        <v>27</v>
      </c>
      <c r="C40" s="58"/>
      <c r="D40" s="58"/>
      <c r="E40" s="58"/>
      <c r="F40" s="59"/>
      <c r="G40" s="60">
        <f>SUM(G39:G39)</f>
        <v>270000</v>
      </c>
    </row>
    <row r="41" spans="1:11" ht="12" customHeight="1" x14ac:dyDescent="0.25">
      <c r="A41" s="2"/>
      <c r="B41" s="52"/>
      <c r="C41" s="53"/>
      <c r="D41" s="53"/>
      <c r="E41" s="53"/>
      <c r="F41" s="54"/>
      <c r="G41" s="54"/>
    </row>
    <row r="42" spans="1:11" ht="12" customHeight="1" x14ac:dyDescent="0.25">
      <c r="A42" s="5"/>
      <c r="B42" s="41" t="s">
        <v>28</v>
      </c>
      <c r="C42" s="42"/>
      <c r="D42" s="43"/>
      <c r="E42" s="43"/>
      <c r="F42" s="44"/>
      <c r="G42" s="44"/>
    </row>
    <row r="43" spans="1:11" ht="24" customHeight="1" x14ac:dyDescent="0.25">
      <c r="A43" s="5"/>
      <c r="B43" s="56" t="s">
        <v>29</v>
      </c>
      <c r="C43" s="56" t="s">
        <v>30</v>
      </c>
      <c r="D43" s="56" t="s">
        <v>31</v>
      </c>
      <c r="E43" s="56" t="s">
        <v>18</v>
      </c>
      <c r="F43" s="56" t="s">
        <v>19</v>
      </c>
      <c r="G43" s="56" t="s">
        <v>20</v>
      </c>
      <c r="K43" s="134"/>
    </row>
    <row r="44" spans="1:11" ht="12.75" customHeight="1" x14ac:dyDescent="0.25">
      <c r="A44" s="26"/>
      <c r="B44" s="61" t="s">
        <v>32</v>
      </c>
      <c r="C44" s="62"/>
      <c r="D44" s="62"/>
      <c r="E44" s="62"/>
      <c r="F44" s="62"/>
      <c r="G44" s="62"/>
      <c r="K44" s="134"/>
    </row>
    <row r="45" spans="1:11" ht="12.75" customHeight="1" x14ac:dyDescent="0.25">
      <c r="A45" s="26"/>
      <c r="B45" s="17" t="s">
        <v>101</v>
      </c>
      <c r="C45" s="63" t="s">
        <v>102</v>
      </c>
      <c r="D45" s="64">
        <v>4</v>
      </c>
      <c r="E45" s="63" t="s">
        <v>103</v>
      </c>
      <c r="F45" s="65">
        <v>410000</v>
      </c>
      <c r="G45" s="65">
        <f>(D45*F45)</f>
        <v>1640000</v>
      </c>
    </row>
    <row r="46" spans="1:11" ht="12.75" customHeight="1" x14ac:dyDescent="0.25">
      <c r="A46" s="26"/>
      <c r="B46" s="66" t="s">
        <v>33</v>
      </c>
      <c r="C46" s="67"/>
      <c r="D46" s="18"/>
      <c r="E46" s="67"/>
      <c r="F46" s="65"/>
      <c r="G46" s="65"/>
    </row>
    <row r="47" spans="1:11" ht="12.75" customHeight="1" x14ac:dyDescent="0.25">
      <c r="A47" s="26"/>
      <c r="B47" s="17" t="s">
        <v>78</v>
      </c>
      <c r="C47" s="63" t="s">
        <v>34</v>
      </c>
      <c r="D47" s="64">
        <v>200</v>
      </c>
      <c r="E47" s="63" t="s">
        <v>105</v>
      </c>
      <c r="F47" s="65">
        <v>800</v>
      </c>
      <c r="G47" s="65">
        <f t="shared" ref="G47:G57" si="2">(D47*F47)</f>
        <v>160000</v>
      </c>
    </row>
    <row r="48" spans="1:11" ht="12.75" customHeight="1" x14ac:dyDescent="0.25">
      <c r="A48" s="26"/>
      <c r="B48" s="136" t="s">
        <v>104</v>
      </c>
      <c r="C48" s="63" t="s">
        <v>34</v>
      </c>
      <c r="D48" s="64">
        <v>200</v>
      </c>
      <c r="E48" s="63" t="s">
        <v>105</v>
      </c>
      <c r="F48" s="65">
        <v>480</v>
      </c>
      <c r="G48" s="65">
        <f t="shared" si="2"/>
        <v>96000</v>
      </c>
    </row>
    <row r="49" spans="1:7" ht="12.75" customHeight="1" x14ac:dyDescent="0.25">
      <c r="A49" s="26"/>
      <c r="B49" s="136" t="s">
        <v>79</v>
      </c>
      <c r="C49" s="63" t="s">
        <v>34</v>
      </c>
      <c r="D49" s="64">
        <v>400</v>
      </c>
      <c r="E49" s="63" t="s">
        <v>72</v>
      </c>
      <c r="F49" s="65">
        <v>500</v>
      </c>
      <c r="G49" s="65">
        <f t="shared" si="2"/>
        <v>200000</v>
      </c>
    </row>
    <row r="50" spans="1:7" ht="12.75" customHeight="1" x14ac:dyDescent="0.25">
      <c r="A50" s="26"/>
      <c r="B50" s="136" t="s">
        <v>80</v>
      </c>
      <c r="C50" s="63" t="s">
        <v>34</v>
      </c>
      <c r="D50" s="64">
        <v>300</v>
      </c>
      <c r="E50" s="63" t="s">
        <v>106</v>
      </c>
      <c r="F50" s="65">
        <v>520</v>
      </c>
      <c r="G50" s="65">
        <f t="shared" si="2"/>
        <v>156000</v>
      </c>
    </row>
    <row r="51" spans="1:7" ht="12.75" customHeight="1" x14ac:dyDescent="0.25">
      <c r="A51" s="26"/>
      <c r="B51" s="17" t="s">
        <v>81</v>
      </c>
      <c r="C51" s="63" t="s">
        <v>34</v>
      </c>
      <c r="D51" s="64">
        <v>12000</v>
      </c>
      <c r="E51" s="63" t="s">
        <v>106</v>
      </c>
      <c r="F51" s="65">
        <v>55</v>
      </c>
      <c r="G51" s="65">
        <f t="shared" si="2"/>
        <v>660000</v>
      </c>
    </row>
    <row r="52" spans="1:7" ht="12.75" customHeight="1" x14ac:dyDescent="0.25">
      <c r="A52" s="26"/>
      <c r="B52" s="66" t="s">
        <v>36</v>
      </c>
      <c r="C52" s="67"/>
      <c r="D52" s="18"/>
      <c r="E52" s="67"/>
      <c r="F52" s="65"/>
      <c r="G52" s="65"/>
    </row>
    <row r="53" spans="1:7" ht="12.75" customHeight="1" x14ac:dyDescent="0.25">
      <c r="A53" s="26"/>
      <c r="B53" s="145" t="s">
        <v>107</v>
      </c>
      <c r="C53" s="137" t="s">
        <v>34</v>
      </c>
      <c r="D53" s="138">
        <v>2</v>
      </c>
      <c r="E53" s="137" t="s">
        <v>108</v>
      </c>
      <c r="F53" s="139">
        <v>19000</v>
      </c>
      <c r="G53" s="65">
        <f t="shared" si="2"/>
        <v>38000</v>
      </c>
    </row>
    <row r="54" spans="1:7" ht="12.75" customHeight="1" x14ac:dyDescent="0.25">
      <c r="A54" s="26"/>
      <c r="B54" s="146" t="s">
        <v>37</v>
      </c>
      <c r="C54" s="137" t="s">
        <v>35</v>
      </c>
      <c r="D54" s="138">
        <v>10</v>
      </c>
      <c r="E54" s="137" t="s">
        <v>86</v>
      </c>
      <c r="F54" s="139">
        <v>21500</v>
      </c>
      <c r="G54" s="65">
        <f t="shared" si="2"/>
        <v>215000</v>
      </c>
    </row>
    <row r="55" spans="1:7" ht="12.75" customHeight="1" x14ac:dyDescent="0.25">
      <c r="A55" s="26"/>
      <c r="B55" s="144" t="s">
        <v>83</v>
      </c>
      <c r="C55" s="137" t="s">
        <v>35</v>
      </c>
      <c r="D55" s="138">
        <v>5</v>
      </c>
      <c r="E55" s="137" t="s">
        <v>109</v>
      </c>
      <c r="F55" s="139">
        <v>5600</v>
      </c>
      <c r="G55" s="65">
        <f t="shared" si="2"/>
        <v>28000</v>
      </c>
    </row>
    <row r="56" spans="1:7" ht="12.75" customHeight="1" x14ac:dyDescent="0.25">
      <c r="A56" s="26"/>
      <c r="B56" s="143" t="s">
        <v>84</v>
      </c>
      <c r="C56" s="137" t="s">
        <v>35</v>
      </c>
      <c r="D56" s="138">
        <v>1</v>
      </c>
      <c r="E56" s="137" t="s">
        <v>82</v>
      </c>
      <c r="F56" s="139">
        <v>14035</v>
      </c>
      <c r="G56" s="65">
        <f t="shared" si="2"/>
        <v>14035</v>
      </c>
    </row>
    <row r="57" spans="1:7" ht="12.75" customHeight="1" x14ac:dyDescent="0.25">
      <c r="A57" s="26"/>
      <c r="B57" s="143" t="s">
        <v>85</v>
      </c>
      <c r="C57" s="141" t="s">
        <v>35</v>
      </c>
      <c r="D57" s="142">
        <v>1</v>
      </c>
      <c r="E57" s="137" t="s">
        <v>82</v>
      </c>
      <c r="F57" s="140">
        <v>18600</v>
      </c>
      <c r="G57" s="65">
        <f t="shared" si="2"/>
        <v>18600</v>
      </c>
    </row>
    <row r="58" spans="1:7" ht="13.5" customHeight="1" x14ac:dyDescent="0.25">
      <c r="A58" s="5"/>
      <c r="B58" s="68" t="s">
        <v>38</v>
      </c>
      <c r="C58" s="69"/>
      <c r="D58" s="69"/>
      <c r="E58" s="69"/>
      <c r="F58" s="70"/>
      <c r="G58" s="71">
        <f>SUM(G44:G57)</f>
        <v>3225635</v>
      </c>
    </row>
    <row r="59" spans="1:7" ht="12" customHeight="1" x14ac:dyDescent="0.25">
      <c r="A59" s="2"/>
      <c r="B59" s="52"/>
      <c r="C59" s="53"/>
      <c r="D59" s="53"/>
      <c r="E59" s="72"/>
      <c r="F59" s="54"/>
      <c r="G59" s="54"/>
    </row>
    <row r="60" spans="1:7" ht="12" customHeight="1" x14ac:dyDescent="0.25">
      <c r="A60" s="5"/>
      <c r="B60" s="41" t="s">
        <v>39</v>
      </c>
      <c r="C60" s="42"/>
      <c r="D60" s="43"/>
      <c r="E60" s="43"/>
      <c r="F60" s="44"/>
      <c r="G60" s="44"/>
    </row>
    <row r="61" spans="1:7" ht="24" customHeight="1" x14ac:dyDescent="0.25">
      <c r="A61" s="5"/>
      <c r="B61" s="147" t="s">
        <v>40</v>
      </c>
      <c r="C61" s="148" t="s">
        <v>30</v>
      </c>
      <c r="D61" s="156" t="s">
        <v>31</v>
      </c>
      <c r="E61" s="147" t="s">
        <v>18</v>
      </c>
      <c r="F61" s="156" t="s">
        <v>19</v>
      </c>
      <c r="G61" s="158" t="s">
        <v>20</v>
      </c>
    </row>
    <row r="62" spans="1:7" ht="12.75" customHeight="1" x14ac:dyDescent="0.25">
      <c r="A62" s="90"/>
      <c r="B62" s="155" t="s">
        <v>110</v>
      </c>
      <c r="C62" s="153" t="s">
        <v>112</v>
      </c>
      <c r="D62" s="151">
        <v>6</v>
      </c>
      <c r="E62" s="154" t="s">
        <v>103</v>
      </c>
      <c r="F62" s="157">
        <v>150000</v>
      </c>
      <c r="G62" s="151">
        <f t="shared" ref="G62" si="3">(D62*F62)</f>
        <v>900000</v>
      </c>
    </row>
    <row r="63" spans="1:7" ht="12.75" customHeight="1" x14ac:dyDescent="0.25">
      <c r="A63" s="26"/>
      <c r="B63" s="149" t="s">
        <v>111</v>
      </c>
      <c r="C63" s="150" t="s">
        <v>113</v>
      </c>
      <c r="D63" s="151">
        <v>2000</v>
      </c>
      <c r="E63" s="152" t="s">
        <v>87</v>
      </c>
      <c r="F63" s="157">
        <v>1000</v>
      </c>
      <c r="G63" s="151">
        <f>(D63*F63)</f>
        <v>2000000</v>
      </c>
    </row>
    <row r="64" spans="1:7" ht="13.5" customHeight="1" x14ac:dyDescent="0.25">
      <c r="A64" s="5"/>
      <c r="B64" s="73" t="s">
        <v>41</v>
      </c>
      <c r="C64" s="74"/>
      <c r="D64" s="74"/>
      <c r="E64" s="74"/>
      <c r="F64" s="75"/>
      <c r="G64" s="76">
        <f>SUM(G62:G63)</f>
        <v>2900000</v>
      </c>
    </row>
    <row r="65" spans="1:7" ht="12" customHeight="1" x14ac:dyDescent="0.25">
      <c r="A65" s="2"/>
      <c r="B65" s="93"/>
      <c r="C65" s="93"/>
      <c r="D65" s="93"/>
      <c r="E65" s="93"/>
      <c r="F65" s="94" t="s">
        <v>114</v>
      </c>
      <c r="G65" s="94"/>
    </row>
    <row r="66" spans="1:7" ht="12" customHeight="1" x14ac:dyDescent="0.25">
      <c r="A66" s="90"/>
      <c r="B66" s="95" t="s">
        <v>42</v>
      </c>
      <c r="C66" s="96"/>
      <c r="D66" s="96"/>
      <c r="E66" s="96"/>
      <c r="F66" s="96"/>
      <c r="G66" s="97">
        <f>G30+G40+G58+G64</f>
        <v>7457635</v>
      </c>
    </row>
    <row r="67" spans="1:7" ht="12" customHeight="1" x14ac:dyDescent="0.25">
      <c r="A67" s="90"/>
      <c r="B67" s="98" t="s">
        <v>43</v>
      </c>
      <c r="C67" s="78"/>
      <c r="D67" s="78"/>
      <c r="E67" s="78"/>
      <c r="F67" s="78"/>
      <c r="G67" s="99">
        <f>G66*0.05</f>
        <v>372881.75</v>
      </c>
    </row>
    <row r="68" spans="1:7" ht="12" customHeight="1" x14ac:dyDescent="0.25">
      <c r="A68" s="90"/>
      <c r="B68" s="100" t="s">
        <v>44</v>
      </c>
      <c r="C68" s="77"/>
      <c r="D68" s="77"/>
      <c r="E68" s="77"/>
      <c r="F68" s="77"/>
      <c r="G68" s="101">
        <f>G67+G66</f>
        <v>7830516.75</v>
      </c>
    </row>
    <row r="69" spans="1:7" ht="12" customHeight="1" x14ac:dyDescent="0.25">
      <c r="A69" s="90"/>
      <c r="B69" s="98" t="s">
        <v>45</v>
      </c>
      <c r="C69" s="78"/>
      <c r="D69" s="78"/>
      <c r="E69" s="78"/>
      <c r="F69" s="78"/>
      <c r="G69" s="99">
        <f>G12</f>
        <v>12000000</v>
      </c>
    </row>
    <row r="70" spans="1:7" ht="12" customHeight="1" x14ac:dyDescent="0.25">
      <c r="A70" s="90"/>
      <c r="B70" s="102" t="s">
        <v>46</v>
      </c>
      <c r="C70" s="103"/>
      <c r="D70" s="103"/>
      <c r="E70" s="103"/>
      <c r="F70" s="103"/>
      <c r="G70" s="104">
        <f>G69-G68</f>
        <v>4169483.25</v>
      </c>
    </row>
    <row r="71" spans="1:7" ht="12" customHeight="1" x14ac:dyDescent="0.25">
      <c r="A71" s="90"/>
      <c r="B71" s="91" t="s">
        <v>47</v>
      </c>
      <c r="C71" s="92"/>
      <c r="D71" s="92"/>
      <c r="E71" s="92"/>
      <c r="F71" s="92"/>
      <c r="G71" s="87"/>
    </row>
    <row r="72" spans="1:7" ht="12.75" customHeight="1" thickBot="1" x14ac:dyDescent="0.3">
      <c r="A72" s="90"/>
      <c r="B72" s="105"/>
      <c r="C72" s="92"/>
      <c r="D72" s="92"/>
      <c r="E72" s="92"/>
      <c r="F72" s="92"/>
      <c r="G72" s="87"/>
    </row>
    <row r="73" spans="1:7" ht="12" customHeight="1" x14ac:dyDescent="0.25">
      <c r="A73" s="90"/>
      <c r="B73" s="117" t="s">
        <v>48</v>
      </c>
      <c r="C73" s="118"/>
      <c r="D73" s="118"/>
      <c r="E73" s="118"/>
      <c r="F73" s="119"/>
      <c r="G73" s="87"/>
    </row>
    <row r="74" spans="1:7" ht="12" customHeight="1" x14ac:dyDescent="0.25">
      <c r="A74" s="90"/>
      <c r="B74" s="120" t="s">
        <v>49</v>
      </c>
      <c r="C74" s="89"/>
      <c r="D74" s="89"/>
      <c r="E74" s="89"/>
      <c r="F74" s="121"/>
      <c r="G74" s="87"/>
    </row>
    <row r="75" spans="1:7" ht="12" customHeight="1" x14ac:dyDescent="0.25">
      <c r="A75" s="90"/>
      <c r="B75" s="120" t="s">
        <v>50</v>
      </c>
      <c r="C75" s="89"/>
      <c r="D75" s="89"/>
      <c r="E75" s="89"/>
      <c r="F75" s="121"/>
      <c r="G75" s="87"/>
    </row>
    <row r="76" spans="1:7" ht="12" customHeight="1" x14ac:dyDescent="0.25">
      <c r="A76" s="90"/>
      <c r="B76" s="120" t="s">
        <v>51</v>
      </c>
      <c r="C76" s="89"/>
      <c r="D76" s="89"/>
      <c r="E76" s="89"/>
      <c r="F76" s="121"/>
      <c r="G76" s="87"/>
    </row>
    <row r="77" spans="1:7" ht="12" customHeight="1" x14ac:dyDescent="0.25">
      <c r="A77" s="90"/>
      <c r="B77" s="120" t="s">
        <v>52</v>
      </c>
      <c r="C77" s="89"/>
      <c r="D77" s="89"/>
      <c r="E77" s="89"/>
      <c r="F77" s="121"/>
      <c r="G77" s="87"/>
    </row>
    <row r="78" spans="1:7" ht="12" customHeight="1" x14ac:dyDescent="0.25">
      <c r="A78" s="90"/>
      <c r="B78" s="120" t="s">
        <v>53</v>
      </c>
      <c r="C78" s="89"/>
      <c r="D78" s="89"/>
      <c r="E78" s="89"/>
      <c r="F78" s="121"/>
      <c r="G78" s="87"/>
    </row>
    <row r="79" spans="1:7" ht="12.75" customHeight="1" thickBot="1" x14ac:dyDescent="0.3">
      <c r="A79" s="90"/>
      <c r="B79" s="122" t="s">
        <v>54</v>
      </c>
      <c r="C79" s="123"/>
      <c r="D79" s="123"/>
      <c r="E79" s="123"/>
      <c r="F79" s="124"/>
      <c r="G79" s="87"/>
    </row>
    <row r="80" spans="1:7" ht="12.75" customHeight="1" x14ac:dyDescent="0.25">
      <c r="A80" s="90"/>
      <c r="B80" s="115"/>
      <c r="C80" s="89"/>
      <c r="D80" s="89"/>
      <c r="E80" s="89"/>
      <c r="F80" s="89"/>
      <c r="G80" s="87"/>
    </row>
    <row r="81" spans="1:7" ht="15" customHeight="1" thickBot="1" x14ac:dyDescent="0.3">
      <c r="A81" s="90"/>
      <c r="B81" s="159" t="s">
        <v>55</v>
      </c>
      <c r="C81" s="160"/>
      <c r="D81" s="114"/>
      <c r="E81" s="80"/>
      <c r="F81" s="80"/>
      <c r="G81" s="87"/>
    </row>
    <row r="82" spans="1:7" ht="12" customHeight="1" x14ac:dyDescent="0.25">
      <c r="A82" s="90"/>
      <c r="B82" s="107" t="s">
        <v>40</v>
      </c>
      <c r="C82" s="81" t="s">
        <v>56</v>
      </c>
      <c r="D82" s="108" t="s">
        <v>57</v>
      </c>
      <c r="E82" s="80"/>
      <c r="F82" s="80"/>
      <c r="G82" s="87"/>
    </row>
    <row r="83" spans="1:7" ht="12" customHeight="1" x14ac:dyDescent="0.25">
      <c r="A83" s="90"/>
      <c r="B83" s="109" t="s">
        <v>58</v>
      </c>
      <c r="C83" s="82">
        <v>846000</v>
      </c>
      <c r="D83" s="110">
        <f>(C83/C89)</f>
        <v>0.33185645443151929</v>
      </c>
      <c r="E83" s="80"/>
      <c r="F83" s="80"/>
      <c r="G83" s="87"/>
    </row>
    <row r="84" spans="1:7" ht="12" customHeight="1" x14ac:dyDescent="0.25">
      <c r="A84" s="90"/>
      <c r="B84" s="109" t="s">
        <v>59</v>
      </c>
      <c r="C84" s="83">
        <v>0</v>
      </c>
      <c r="D84" s="110">
        <v>0</v>
      </c>
      <c r="E84" s="80"/>
      <c r="F84" s="80"/>
      <c r="G84" s="87"/>
    </row>
    <row r="85" spans="1:7" ht="12" customHeight="1" x14ac:dyDescent="0.25">
      <c r="A85" s="90"/>
      <c r="B85" s="109" t="s">
        <v>60</v>
      </c>
      <c r="C85" s="82">
        <v>270000</v>
      </c>
      <c r="D85" s="110">
        <f>(C85/C89)</f>
        <v>0.10591163439303808</v>
      </c>
      <c r="E85" s="80"/>
      <c r="F85" s="80"/>
      <c r="G85" s="87"/>
    </row>
    <row r="86" spans="1:7" ht="12" customHeight="1" x14ac:dyDescent="0.25">
      <c r="A86" s="90"/>
      <c r="B86" s="109" t="s">
        <v>29</v>
      </c>
      <c r="C86" s="82">
        <v>1277400</v>
      </c>
      <c r="D86" s="110">
        <f>(C86/C89)</f>
        <v>0.50107971027284015</v>
      </c>
      <c r="E86" s="80"/>
      <c r="F86" s="80"/>
      <c r="G86" s="87"/>
    </row>
    <row r="87" spans="1:7" ht="12" customHeight="1" x14ac:dyDescent="0.25">
      <c r="A87" s="90"/>
      <c r="B87" s="109" t="s">
        <v>61</v>
      </c>
      <c r="C87" s="84">
        <v>34500</v>
      </c>
      <c r="D87" s="110">
        <f>(C87/C89)</f>
        <v>1.3533153283554865E-2</v>
      </c>
      <c r="E87" s="86"/>
      <c r="F87" s="86"/>
      <c r="G87" s="87"/>
    </row>
    <row r="88" spans="1:7" ht="12" customHeight="1" x14ac:dyDescent="0.25">
      <c r="A88" s="90"/>
      <c r="B88" s="109" t="s">
        <v>62</v>
      </c>
      <c r="C88" s="84">
        <v>121395</v>
      </c>
      <c r="D88" s="110">
        <f>(C88/C89)</f>
        <v>4.7619047619047616E-2</v>
      </c>
      <c r="E88" s="86"/>
      <c r="F88" s="86"/>
      <c r="G88" s="87"/>
    </row>
    <row r="89" spans="1:7" ht="12.75" customHeight="1" thickBot="1" x14ac:dyDescent="0.3">
      <c r="A89" s="90"/>
      <c r="B89" s="111" t="s">
        <v>63</v>
      </c>
      <c r="C89" s="112">
        <f>SUM(C83:C88)</f>
        <v>2549295</v>
      </c>
      <c r="D89" s="113">
        <f>SUM(D83:D88)</f>
        <v>1</v>
      </c>
      <c r="E89" s="86"/>
      <c r="F89" s="86"/>
      <c r="G89" s="87"/>
    </row>
    <row r="90" spans="1:7" ht="12" customHeight="1" x14ac:dyDescent="0.25">
      <c r="A90" s="90"/>
      <c r="B90" s="105"/>
      <c r="C90" s="92"/>
      <c r="D90" s="92"/>
      <c r="E90" s="92"/>
      <c r="F90" s="92"/>
      <c r="G90" s="87"/>
    </row>
    <row r="91" spans="1:7" ht="12.75" customHeight="1" x14ac:dyDescent="0.25">
      <c r="A91" s="90"/>
      <c r="B91" s="106"/>
      <c r="C91" s="92"/>
      <c r="D91" s="92"/>
      <c r="E91" s="92"/>
      <c r="F91" s="92"/>
      <c r="G91" s="87"/>
    </row>
    <row r="92" spans="1:7" ht="12" customHeight="1" thickBot="1" x14ac:dyDescent="0.3">
      <c r="A92" s="79"/>
      <c r="B92" s="126"/>
      <c r="C92" s="127" t="s">
        <v>64</v>
      </c>
      <c r="D92" s="128"/>
      <c r="E92" s="129"/>
      <c r="F92" s="85"/>
      <c r="G92" s="87"/>
    </row>
    <row r="93" spans="1:7" ht="12" customHeight="1" x14ac:dyDescent="0.25">
      <c r="A93" s="90"/>
      <c r="B93" s="130" t="s">
        <v>117</v>
      </c>
      <c r="C93" s="131">
        <v>19000</v>
      </c>
      <c r="D93" s="131">
        <v>20000</v>
      </c>
      <c r="E93" s="132">
        <v>21000</v>
      </c>
      <c r="F93" s="125"/>
      <c r="G93" s="88"/>
    </row>
    <row r="94" spans="1:7" ht="12.75" customHeight="1" thickBot="1" x14ac:dyDescent="0.3">
      <c r="A94" s="90"/>
      <c r="B94" s="111" t="s">
        <v>118</v>
      </c>
      <c r="C94" s="112">
        <f>(G68/C93)</f>
        <v>412.13246052631581</v>
      </c>
      <c r="D94" s="112">
        <f>(G68/D93)</f>
        <v>391.52583750000002</v>
      </c>
      <c r="E94" s="133">
        <f>(G68/E93)</f>
        <v>372.88175000000001</v>
      </c>
      <c r="F94" s="125"/>
      <c r="G94" s="88"/>
    </row>
    <row r="95" spans="1:7" ht="15.6" customHeight="1" x14ac:dyDescent="0.25">
      <c r="A95" s="90"/>
      <c r="B95" s="116" t="s">
        <v>65</v>
      </c>
      <c r="C95" s="89"/>
      <c r="D95" s="89"/>
      <c r="E95" s="89"/>
      <c r="F95" s="89"/>
      <c r="G95" s="89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2021-02-04T18:25:10Z</dcterms:modified>
</cp:coreProperties>
</file>