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591727136883d763/Escritorio/FICHAS 2021/Area Ovalle/"/>
    </mc:Choice>
  </mc:AlternateContent>
  <xr:revisionPtr revIDLastSave="14" documentId="11_3651703CF2A47E9D35A67644745950FFB5BD146C" xr6:coauthVersionLast="46" xr6:coauthVersionMax="46" xr10:uidLastSave="{939FBF18-EFC5-44B8-B5E5-5754FFD67F5A}"/>
  <bookViews>
    <workbookView xWindow="-90" yWindow="-90" windowWidth="19380" windowHeight="10980" xr2:uid="{00000000-000D-0000-FFFF-FFFF00000000}"/>
  </bookViews>
  <sheets>
    <sheet name="Apícola Mi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D31" i="1" l="1"/>
  <c r="G12" i="1" l="1"/>
  <c r="G39" i="1" l="1"/>
  <c r="G44" i="1"/>
  <c r="G31" i="1"/>
  <c r="G38" i="1" l="1"/>
  <c r="G37" i="1"/>
  <c r="G40" i="1" l="1"/>
  <c r="C67" i="1" s="1"/>
  <c r="C65" i="1"/>
  <c r="G21" i="1"/>
  <c r="C68" i="1" l="1"/>
  <c r="G50" i="1"/>
  <c r="G22" i="1" l="1"/>
  <c r="C64" i="1" s="1"/>
  <c r="G32" i="1"/>
  <c r="C66" i="1" s="1"/>
  <c r="G47" i="1" l="1"/>
  <c r="G48" i="1" s="1"/>
  <c r="C69" i="1" s="1"/>
  <c r="G49" i="1" l="1"/>
  <c r="E75" i="1" s="1"/>
  <c r="C70" i="1"/>
  <c r="C75" i="1" l="1"/>
  <c r="D75" i="1"/>
  <c r="G51" i="1"/>
  <c r="D69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<sst xmlns="http://schemas.openxmlformats.org/spreadsheetml/2006/main" count="108" uniqueCount="84">
  <si>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</si>
  <si>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</si>
  <si>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</si>
  <si>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</si>
  <si>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</si>
  <si>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</si>
  <si>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</si>
  <si>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</si>
  <si>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</si>
  <si>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</si>
  <si>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</si>
  <si>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</si>
  <si>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</si>
  <si>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</si>
  <si>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</si>
  <si>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</si>
  <si>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</si>
  <si>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</si>
  <si>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</si>
  <si>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</si>
  <si>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</si>
  <si>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</si>
  <si>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</si>
  <si>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</si>
  <si>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</si>
  <si>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</si>
  <si>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</si>
  <si>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</si>
  <si>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</si>
  <si>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</si>
  <si>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</si>
  <si>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</si>
  <si>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</si>
  <si>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</si>
  <si>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</si>
  <si>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</si>
  <si>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</si>
  <si>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</si>
  <si>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</si>
  <si>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</si>
  <si>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</si>
  <si>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</si>
  <si>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</si>
  <si>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</si>
  <si>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</si>
  <si>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</si>
  <si>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</si>
  <si>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</si>
  <si>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</si>
  <si>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</si>
  <si>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</si>
  <si>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</si>
  <si>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</si>
  <si>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</si>
  <si>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</si>
  <si>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</si>
  <si>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Coquimbo</t>
  </si>
  <si>
    <t>Ovalle</t>
  </si>
  <si>
    <t>Mercado Nacional</t>
  </si>
  <si>
    <t xml:space="preserve">Bajo </t>
  </si>
  <si>
    <t>Septiembre</t>
  </si>
  <si>
    <t>Octubre-Febrero</t>
  </si>
  <si>
    <t>ALIMENTOS</t>
  </si>
  <si>
    <t xml:space="preserve">Unidad </t>
  </si>
  <si>
    <t>Octrubre- Mayo</t>
  </si>
  <si>
    <t xml:space="preserve"> sequia</t>
  </si>
  <si>
    <t>Criollas</t>
  </si>
  <si>
    <t>FECHA DE PRODUCCIÓN</t>
  </si>
  <si>
    <t>Septiembre y Diciembre</t>
  </si>
  <si>
    <t>APICOLA</t>
  </si>
  <si>
    <t>Septiembre-noviembre</t>
  </si>
  <si>
    <t>Revesión de Colmenas</t>
  </si>
  <si>
    <t>Enero-Diciembre</t>
  </si>
  <si>
    <t>Maquila(3 cosechas)</t>
  </si>
  <si>
    <t>JM</t>
  </si>
  <si>
    <t>Septiembre-Marzo</t>
  </si>
  <si>
    <t>PRODUCTOS SANITARIOS</t>
  </si>
  <si>
    <t>Flete Traslados internos</t>
  </si>
  <si>
    <t>PRECIO ESPERADO ($/Miel)</t>
  </si>
  <si>
    <t>ESCENARIOS COSTO UNITARIO  ($/Colmena)</t>
  </si>
  <si>
    <t>Rendimiento (Kg miel/colmena)</t>
  </si>
  <si>
    <t>Costo unitario ($/Kg) (*)</t>
  </si>
  <si>
    <t>RENDIMIENTO (Kg miel/Colmena)</t>
  </si>
  <si>
    <t>COSTOS DIRECTOS DE PRODUCCIÓN POR COLMENA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</si>
</sst>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9" fillId="0" borderId="22"/>
    <xf numFmtId="41" fontId="20" fillId="0" borderId="0" applyFont="0" applyFill="0" applyBorder="0" applyAlignment="0" applyProtection="0"/>
  </cellStyleXfs>
  <cellXfs count="14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49" fontId="15" fillId="2" borderId="47" xfId="0" applyNumberFormat="1" applyFont="1" applyFill="1" applyBorder="1" applyAlignment="1">
      <alignment vertical="center"/>
    </xf>
    <xf numFmtId="49" fontId="15" fillId="2" borderId="49" xfId="0" applyNumberFormat="1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167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8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9" borderId="43" xfId="0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49" fontId="15" fillId="8" borderId="35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1" fontId="13" fillId="8" borderId="54" xfId="2" applyFont="1" applyFill="1" applyBorder="1" applyAlignment="1">
      <alignment vertical="center"/>
    </xf>
    <xf numFmtId="41" fontId="13" fillId="8" borderId="55" xfId="2" applyFont="1" applyFill="1" applyBorder="1" applyAlignment="1">
      <alignment vertical="center"/>
    </xf>
    <xf numFmtId="41" fontId="13" fillId="8" borderId="39" xfId="2" applyFont="1" applyFill="1" applyBorder="1" applyAlignment="1">
      <alignment vertical="center"/>
    </xf>
    <xf numFmtId="41" fontId="13" fillId="8" borderId="40" xfId="2" applyFont="1" applyFill="1" applyBorder="1" applyAlignment="1">
      <alignment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0</xdr:row>
      <xdr:rowOff>124113</xdr:rowOff>
    </xdr:from>
    <xdr:to>
      <xdr:col>7</xdr:col>
      <xdr:colOff>0</xdr:colOff>
      <xdr:row>7</xdr:row>
      <xdr:rowOff>27459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09" y="124113"/>
          <a:ext cx="6110432" cy="1236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6"/>
  <sheetViews>
    <sheetView showGridLines="0" tabSelected="1" topLeftCell="A61" zoomScale="110" zoomScaleNormal="110" workbookViewId="0">
      <selection activeCell="H67" sqref="H67"/>
    </sheetView>
  </sheetViews>
  <sheetFormatPr baseColWidth="10" defaultColWidth="10.86328125" defaultRowHeight="11.25" customHeight="1" x14ac:dyDescent="0.75"/>
  <cols>
    <col min="1" max="1" width="4.40625" style="76" customWidth="1"/>
    <col min="2" max="2" width="18.58984375" style="76" customWidth="1"/>
    <col min="3" max="3" width="19.40625" style="76" customWidth="1"/>
    <col min="4" max="4" width="9.40625" style="76" customWidth="1"/>
    <col min="5" max="5" width="14.40625" style="76" customWidth="1"/>
    <col min="6" max="6" width="11" style="76" customWidth="1"/>
    <col min="7" max="7" width="14.40625" style="76" customWidth="1"/>
    <col min="8" max="255" width="10.86328125" style="76" customWidth="1"/>
    <col min="256" max="16384" width="10.86328125" style="77"/>
  </cols>
  <sheetData>
    <row r="1" spans="1:7" ht="15" customHeight="1" x14ac:dyDescent="0.75">
      <c r="A1" s="75"/>
      <c r="B1" s="75"/>
      <c r="C1" s="75"/>
      <c r="D1" s="75"/>
      <c r="E1" s="75"/>
      <c r="F1" s="75"/>
      <c r="G1" s="75"/>
    </row>
    <row r="2" spans="1:7" ht="15" customHeight="1" x14ac:dyDescent="0.75">
      <c r="A2" s="75"/>
      <c r="B2" s="75"/>
      <c r="C2" s="75"/>
      <c r="D2" s="75"/>
      <c r="E2" s="75"/>
      <c r="F2" s="75"/>
      <c r="G2" s="75"/>
    </row>
    <row r="3" spans="1:7" ht="15" customHeight="1" x14ac:dyDescent="0.75">
      <c r="A3" s="75"/>
      <c r="B3" s="75"/>
      <c r="C3" s="75"/>
      <c r="D3" s="75"/>
      <c r="E3" s="75"/>
      <c r="F3" s="75"/>
      <c r="G3" s="75"/>
    </row>
    <row r="4" spans="1:7" ht="15" customHeight="1" x14ac:dyDescent="0.75">
      <c r="A4" s="75"/>
      <c r="B4" s="75"/>
      <c r="C4" s="75"/>
      <c r="D4" s="75"/>
      <c r="E4" s="75"/>
      <c r="F4" s="75"/>
      <c r="G4" s="75"/>
    </row>
    <row r="5" spans="1:7" ht="15" customHeight="1" x14ac:dyDescent="0.75">
      <c r="A5" s="75"/>
      <c r="B5" s="75"/>
      <c r="C5" s="75"/>
      <c r="D5" s="75"/>
      <c r="E5" s="75"/>
      <c r="F5" s="75"/>
      <c r="G5" s="75"/>
    </row>
    <row r="6" spans="1:7" ht="15" customHeight="1" x14ac:dyDescent="0.75">
      <c r="A6" s="75"/>
      <c r="B6" s="75"/>
      <c r="C6" s="75"/>
      <c r="D6" s="75"/>
      <c r="E6" s="75"/>
      <c r="F6" s="75"/>
      <c r="G6" s="75"/>
    </row>
    <row r="7" spans="1:7" ht="15" customHeight="1" x14ac:dyDescent="0.75">
      <c r="A7" s="75"/>
      <c r="B7" s="75"/>
      <c r="C7" s="75"/>
      <c r="D7" s="75"/>
      <c r="E7" s="75"/>
      <c r="F7" s="75"/>
      <c r="G7" s="75"/>
    </row>
    <row r="8" spans="1:7" ht="15" customHeight="1" x14ac:dyDescent="0.75">
      <c r="A8" s="75"/>
      <c r="B8" s="78"/>
      <c r="C8" s="79"/>
      <c r="D8" s="75"/>
      <c r="E8" s="79"/>
      <c r="F8" s="79"/>
      <c r="G8" s="79"/>
    </row>
    <row r="9" spans="1:7" ht="12" customHeight="1" x14ac:dyDescent="0.75">
      <c r="A9" s="80"/>
      <c r="B9" s="1" t="s">
        <v>0</v>
      </c>
      <c r="C9" s="81" t="s">
        <v>69</v>
      </c>
      <c r="D9" s="82"/>
      <c r="E9" s="135" t="s">
        <v>82</v>
      </c>
      <c r="F9" s="136"/>
      <c r="G9" s="83">
        <v>20</v>
      </c>
    </row>
    <row r="10" spans="1:7" ht="38.25" customHeight="1" x14ac:dyDescent="0.75">
      <c r="A10" s="80"/>
      <c r="B10" s="2" t="s">
        <v>1</v>
      </c>
      <c r="C10" s="3" t="s">
        <v>66</v>
      </c>
      <c r="D10" s="84"/>
      <c r="E10" s="133" t="s">
        <v>2</v>
      </c>
      <c r="F10" s="134"/>
      <c r="G10" s="85" t="s">
        <v>70</v>
      </c>
    </row>
    <row r="11" spans="1:7" ht="18" customHeight="1" x14ac:dyDescent="0.75">
      <c r="A11" s="80"/>
      <c r="B11" s="2" t="s">
        <v>3</v>
      </c>
      <c r="C11" s="85" t="s">
        <v>59</v>
      </c>
      <c r="D11" s="84"/>
      <c r="E11" s="133" t="s">
        <v>78</v>
      </c>
      <c r="F11" s="134"/>
      <c r="G11" s="86">
        <v>4000</v>
      </c>
    </row>
    <row r="12" spans="1:7" ht="11.25" customHeight="1" x14ac:dyDescent="0.75">
      <c r="A12" s="80"/>
      <c r="B12" s="2" t="s">
        <v>4</v>
      </c>
      <c r="C12" s="87" t="s">
        <v>56</v>
      </c>
      <c r="D12" s="84"/>
      <c r="E12" s="88" t="s">
        <v>5</v>
      </c>
      <c r="F12" s="89"/>
      <c r="G12" s="90">
        <f>(G9*G11)</f>
        <v>80000</v>
      </c>
    </row>
    <row r="13" spans="1:7" ht="11.25" customHeight="1" x14ac:dyDescent="0.75">
      <c r="A13" s="80"/>
      <c r="B13" s="2" t="s">
        <v>6</v>
      </c>
      <c r="C13" s="85" t="s">
        <v>57</v>
      </c>
      <c r="D13" s="84"/>
      <c r="E13" s="133" t="s">
        <v>7</v>
      </c>
      <c r="F13" s="134"/>
      <c r="G13" s="85" t="s">
        <v>58</v>
      </c>
    </row>
    <row r="14" spans="1:7" ht="13.5" customHeight="1" x14ac:dyDescent="0.75">
      <c r="A14" s="80"/>
      <c r="B14" s="2" t="s">
        <v>8</v>
      </c>
      <c r="C14" s="85" t="s">
        <v>55</v>
      </c>
      <c r="D14" s="84"/>
      <c r="E14" s="133" t="s">
        <v>67</v>
      </c>
      <c r="F14" s="134"/>
      <c r="G14" s="85" t="s">
        <v>60</v>
      </c>
    </row>
    <row r="15" spans="1:7" ht="25.5" customHeight="1" x14ac:dyDescent="0.75">
      <c r="A15" s="80"/>
      <c r="B15" s="2" t="s">
        <v>9</v>
      </c>
      <c r="C15" s="91">
        <v>44238</v>
      </c>
      <c r="D15" s="84"/>
      <c r="E15" s="137" t="s">
        <v>10</v>
      </c>
      <c r="F15" s="138"/>
      <c r="G15" s="87" t="s">
        <v>65</v>
      </c>
    </row>
    <row r="16" spans="1:7" ht="12" customHeight="1" x14ac:dyDescent="0.75">
      <c r="A16" s="75"/>
      <c r="B16" s="92"/>
      <c r="C16" s="93"/>
      <c r="D16" s="6"/>
      <c r="E16" s="94"/>
      <c r="F16" s="94"/>
      <c r="G16" s="95"/>
    </row>
    <row r="17" spans="1:7" ht="12" customHeight="1" x14ac:dyDescent="0.75">
      <c r="A17" s="96"/>
      <c r="B17" s="139" t="s">
        <v>83</v>
      </c>
      <c r="C17" s="140"/>
      <c r="D17" s="140"/>
      <c r="E17" s="140"/>
      <c r="F17" s="140"/>
      <c r="G17" s="140"/>
    </row>
    <row r="18" spans="1:7" ht="12" customHeight="1" x14ac:dyDescent="0.75">
      <c r="A18" s="75"/>
      <c r="B18" s="97"/>
      <c r="C18" s="98"/>
      <c r="D18" s="98"/>
      <c r="E18" s="98"/>
      <c r="F18" s="99"/>
      <c r="G18" s="99"/>
    </row>
    <row r="19" spans="1:7" ht="12" customHeight="1" x14ac:dyDescent="0.75">
      <c r="A19" s="80"/>
      <c r="B19" s="4" t="s">
        <v>11</v>
      </c>
      <c r="C19" s="5"/>
      <c r="D19" s="6"/>
      <c r="E19" s="6"/>
      <c r="F19" s="6"/>
      <c r="G19" s="6"/>
    </row>
    <row r="20" spans="1:7" ht="24" customHeight="1" x14ac:dyDescent="0.75">
      <c r="A20" s="96"/>
      <c r="B20" s="7" t="s">
        <v>12</v>
      </c>
      <c r="C20" s="7" t="s">
        <v>13</v>
      </c>
      <c r="D20" s="7" t="s">
        <v>14</v>
      </c>
      <c r="E20" s="7" t="s">
        <v>15</v>
      </c>
      <c r="F20" s="7" t="s">
        <v>16</v>
      </c>
      <c r="G20" s="7" t="s">
        <v>17</v>
      </c>
    </row>
    <row r="21" spans="1:7" ht="14.75" x14ac:dyDescent="0.75">
      <c r="A21" s="96"/>
      <c r="B21" s="100" t="s">
        <v>71</v>
      </c>
      <c r="C21" s="3" t="s">
        <v>18</v>
      </c>
      <c r="D21" s="101">
        <v>1</v>
      </c>
      <c r="E21" s="102" t="s">
        <v>72</v>
      </c>
      <c r="F21" s="90">
        <v>20000</v>
      </c>
      <c r="G21" s="90">
        <f t="shared" ref="G21" si="0">(D21*F21)</f>
        <v>20000</v>
      </c>
    </row>
    <row r="22" spans="1:7" ht="12.75" customHeight="1" x14ac:dyDescent="0.75">
      <c r="A22" s="96"/>
      <c r="B22" s="8" t="s">
        <v>19</v>
      </c>
      <c r="C22" s="9"/>
      <c r="D22" s="9"/>
      <c r="E22" s="9"/>
      <c r="F22" s="10"/>
      <c r="G22" s="11">
        <f>SUM(G21:G21)</f>
        <v>20000</v>
      </c>
    </row>
    <row r="23" spans="1:7" ht="12" customHeight="1" x14ac:dyDescent="0.75">
      <c r="A23" s="75"/>
      <c r="B23" s="97"/>
      <c r="C23" s="99"/>
      <c r="D23" s="99"/>
      <c r="E23" s="99"/>
      <c r="F23" s="103"/>
      <c r="G23" s="103"/>
    </row>
    <row r="24" spans="1:7" ht="12" customHeight="1" x14ac:dyDescent="0.75">
      <c r="A24" s="80"/>
      <c r="B24" s="12" t="s">
        <v>20</v>
      </c>
      <c r="C24" s="13"/>
      <c r="D24" s="14"/>
      <c r="E24" s="14"/>
      <c r="F24" s="15"/>
      <c r="G24" s="15"/>
    </row>
    <row r="25" spans="1:7" ht="24" customHeight="1" x14ac:dyDescent="0.75">
      <c r="A25" s="80"/>
      <c r="B25" s="16" t="s">
        <v>12</v>
      </c>
      <c r="C25" s="17" t="s">
        <v>13</v>
      </c>
      <c r="D25" s="17" t="s">
        <v>14</v>
      </c>
      <c r="E25" s="16" t="s">
        <v>15</v>
      </c>
      <c r="F25" s="17" t="s">
        <v>16</v>
      </c>
      <c r="G25" s="16" t="s">
        <v>17</v>
      </c>
    </row>
    <row r="26" spans="1:7" ht="12" customHeight="1" x14ac:dyDescent="0.75">
      <c r="A26" s="80"/>
      <c r="B26" s="18"/>
      <c r="C26" s="3"/>
      <c r="D26" s="101"/>
      <c r="E26" s="100"/>
      <c r="F26" s="90"/>
      <c r="G26" s="90"/>
    </row>
    <row r="27" spans="1:7" ht="12" customHeight="1" x14ac:dyDescent="0.75">
      <c r="A27" s="80"/>
      <c r="B27" s="19" t="s">
        <v>21</v>
      </c>
      <c r="C27" s="20"/>
      <c r="D27" s="20"/>
      <c r="E27" s="20"/>
      <c r="F27" s="21"/>
      <c r="G27" s="21"/>
    </row>
    <row r="28" spans="1:7" ht="12" customHeight="1" x14ac:dyDescent="0.75">
      <c r="A28" s="75"/>
      <c r="B28" s="104"/>
      <c r="C28" s="105"/>
      <c r="D28" s="105"/>
      <c r="E28" s="105"/>
      <c r="F28" s="106"/>
      <c r="G28" s="106"/>
    </row>
    <row r="29" spans="1:7" ht="12" customHeight="1" x14ac:dyDescent="0.75">
      <c r="A29" s="80"/>
      <c r="B29" s="12" t="s">
        <v>22</v>
      </c>
      <c r="C29" s="13"/>
      <c r="D29" s="14"/>
      <c r="E29" s="14"/>
      <c r="F29" s="15"/>
      <c r="G29" s="15"/>
    </row>
    <row r="30" spans="1:7" ht="24" customHeight="1" x14ac:dyDescent="0.75">
      <c r="A30" s="80"/>
      <c r="B30" s="22" t="s">
        <v>12</v>
      </c>
      <c r="C30" s="22" t="s">
        <v>13</v>
      </c>
      <c r="D30" s="22" t="s">
        <v>14</v>
      </c>
      <c r="E30" s="22" t="s">
        <v>15</v>
      </c>
      <c r="F30" s="23" t="s">
        <v>16</v>
      </c>
      <c r="G30" s="22" t="s">
        <v>17</v>
      </c>
    </row>
    <row r="31" spans="1:7" ht="25.5" customHeight="1" x14ac:dyDescent="0.75">
      <c r="A31" s="96"/>
      <c r="B31" s="100" t="s">
        <v>73</v>
      </c>
      <c r="C31" s="3" t="s">
        <v>74</v>
      </c>
      <c r="D31" s="101">
        <f>1/8</f>
        <v>0.125</v>
      </c>
      <c r="E31" s="100" t="s">
        <v>75</v>
      </c>
      <c r="F31" s="90">
        <v>200000</v>
      </c>
      <c r="G31" s="90">
        <f>+D31*F31</f>
        <v>25000</v>
      </c>
    </row>
    <row r="32" spans="1:7" ht="12.75" customHeight="1" x14ac:dyDescent="0.75">
      <c r="A32" s="80"/>
      <c r="B32" s="24" t="s">
        <v>23</v>
      </c>
      <c r="C32" s="25"/>
      <c r="D32" s="25"/>
      <c r="E32" s="25"/>
      <c r="F32" s="26"/>
      <c r="G32" s="27">
        <f>SUM(G31:G31)</f>
        <v>25000</v>
      </c>
    </row>
    <row r="33" spans="1:11" ht="12" customHeight="1" x14ac:dyDescent="0.75">
      <c r="A33" s="75"/>
      <c r="B33" s="104"/>
      <c r="C33" s="105"/>
      <c r="D33" s="105"/>
      <c r="E33" s="105"/>
      <c r="F33" s="106"/>
      <c r="G33" s="106"/>
    </row>
    <row r="34" spans="1:11" ht="12" customHeight="1" x14ac:dyDescent="0.75">
      <c r="A34" s="80"/>
      <c r="B34" s="12" t="s">
        <v>24</v>
      </c>
      <c r="C34" s="13"/>
      <c r="D34" s="14"/>
      <c r="E34" s="14"/>
      <c r="F34" s="15"/>
      <c r="G34" s="15"/>
    </row>
    <row r="35" spans="1:11" ht="24" customHeight="1" x14ac:dyDescent="0.75">
      <c r="A35" s="80"/>
      <c r="B35" s="23" t="s">
        <v>25</v>
      </c>
      <c r="C35" s="23" t="s">
        <v>26</v>
      </c>
      <c r="D35" s="23" t="s">
        <v>27</v>
      </c>
      <c r="E35" s="23" t="s">
        <v>15</v>
      </c>
      <c r="F35" s="23" t="s">
        <v>16</v>
      </c>
      <c r="G35" s="23" t="s">
        <v>17</v>
      </c>
      <c r="K35" s="107"/>
    </row>
    <row r="36" spans="1:11" ht="12.75" customHeight="1" x14ac:dyDescent="0.75">
      <c r="A36" s="96"/>
      <c r="B36" s="108"/>
      <c r="C36" s="109"/>
      <c r="D36" s="89"/>
      <c r="E36" s="102"/>
      <c r="F36" s="110"/>
      <c r="G36" s="110"/>
    </row>
    <row r="37" spans="1:11" ht="12.75" customHeight="1" x14ac:dyDescent="0.75">
      <c r="A37" s="96"/>
      <c r="B37" s="108" t="s">
        <v>76</v>
      </c>
      <c r="C37" s="109" t="s">
        <v>13</v>
      </c>
      <c r="D37" s="89">
        <v>2</v>
      </c>
      <c r="E37" s="109" t="s">
        <v>61</v>
      </c>
      <c r="F37" s="110">
        <v>3200</v>
      </c>
      <c r="G37" s="110">
        <f>+D37*F37</f>
        <v>6400</v>
      </c>
    </row>
    <row r="38" spans="1:11" ht="12.75" customHeight="1" x14ac:dyDescent="0.75">
      <c r="A38" s="96"/>
      <c r="B38" s="88"/>
      <c r="C38" s="111"/>
      <c r="D38" s="112"/>
      <c r="E38" s="102"/>
      <c r="F38" s="110"/>
      <c r="G38" s="110">
        <f t="shared" ref="G38:G39" si="1">+D38*F38</f>
        <v>0</v>
      </c>
    </row>
    <row r="39" spans="1:11" ht="12.75" customHeight="1" x14ac:dyDescent="0.75">
      <c r="A39" s="96"/>
      <c r="B39" s="108" t="s">
        <v>62</v>
      </c>
      <c r="C39" s="111" t="s">
        <v>63</v>
      </c>
      <c r="D39" s="112">
        <v>2</v>
      </c>
      <c r="E39" s="102" t="s">
        <v>64</v>
      </c>
      <c r="F39" s="110">
        <v>6500</v>
      </c>
      <c r="G39" s="110">
        <f t="shared" si="1"/>
        <v>13000</v>
      </c>
    </row>
    <row r="40" spans="1:11" ht="13.5" customHeight="1" x14ac:dyDescent="0.75">
      <c r="A40" s="80"/>
      <c r="B40" s="28" t="s">
        <v>28</v>
      </c>
      <c r="C40" s="29"/>
      <c r="D40" s="29"/>
      <c r="E40" s="29"/>
      <c r="F40" s="30"/>
      <c r="G40" s="31">
        <f>SUM(G36:G39)</f>
        <v>19400</v>
      </c>
    </row>
    <row r="41" spans="1:11" ht="12" customHeight="1" x14ac:dyDescent="0.75">
      <c r="A41" s="75"/>
      <c r="B41" s="104"/>
      <c r="C41" s="105"/>
      <c r="D41" s="105"/>
      <c r="E41" s="113"/>
      <c r="F41" s="106"/>
      <c r="G41" s="106"/>
    </row>
    <row r="42" spans="1:11" ht="12" customHeight="1" x14ac:dyDescent="0.75">
      <c r="A42" s="80"/>
      <c r="B42" s="12" t="s">
        <v>29</v>
      </c>
      <c r="C42" s="13"/>
      <c r="D42" s="14"/>
      <c r="E42" s="14"/>
      <c r="F42" s="15"/>
      <c r="G42" s="15"/>
    </row>
    <row r="43" spans="1:11" ht="24" customHeight="1" x14ac:dyDescent="0.75">
      <c r="A43" s="80"/>
      <c r="B43" s="22" t="s">
        <v>30</v>
      </c>
      <c r="C43" s="23" t="s">
        <v>26</v>
      </c>
      <c r="D43" s="23" t="s">
        <v>27</v>
      </c>
      <c r="E43" s="22" t="s">
        <v>15</v>
      </c>
      <c r="F43" s="23" t="s">
        <v>16</v>
      </c>
      <c r="G43" s="22" t="s">
        <v>17</v>
      </c>
    </row>
    <row r="44" spans="1:11" ht="12.75" customHeight="1" x14ac:dyDescent="0.75">
      <c r="A44" s="96"/>
      <c r="B44" s="100" t="s">
        <v>77</v>
      </c>
      <c r="C44" s="111" t="s">
        <v>26</v>
      </c>
      <c r="D44" s="110">
        <v>1</v>
      </c>
      <c r="E44" s="100" t="s">
        <v>68</v>
      </c>
      <c r="F44" s="110">
        <v>2500</v>
      </c>
      <c r="G44" s="110">
        <f>+D44*F44</f>
        <v>2500</v>
      </c>
    </row>
    <row r="45" spans="1:11" ht="13.5" customHeight="1" x14ac:dyDescent="0.75">
      <c r="A45" s="80"/>
      <c r="B45" s="32" t="s">
        <v>31</v>
      </c>
      <c r="C45" s="33"/>
      <c r="D45" s="33"/>
      <c r="E45" s="33"/>
      <c r="F45" s="34"/>
      <c r="G45" s="35">
        <f>SUM(G44)</f>
        <v>2500</v>
      </c>
    </row>
    <row r="46" spans="1:11" ht="12" customHeight="1" x14ac:dyDescent="0.75">
      <c r="A46" s="75"/>
      <c r="B46" s="114"/>
      <c r="C46" s="114"/>
      <c r="D46" s="114"/>
      <c r="E46" s="114"/>
      <c r="F46" s="115"/>
      <c r="G46" s="115"/>
    </row>
    <row r="47" spans="1:11" ht="12" customHeight="1" x14ac:dyDescent="0.75">
      <c r="A47" s="116"/>
      <c r="B47" s="47" t="s">
        <v>32</v>
      </c>
      <c r="C47" s="48"/>
      <c r="D47" s="48"/>
      <c r="E47" s="48"/>
      <c r="F47" s="48"/>
      <c r="G47" s="49">
        <f>G22+G32+G40+G45</f>
        <v>66900</v>
      </c>
    </row>
    <row r="48" spans="1:11" ht="12" customHeight="1" x14ac:dyDescent="0.75">
      <c r="A48" s="116"/>
      <c r="B48" s="50" t="s">
        <v>33</v>
      </c>
      <c r="C48" s="37"/>
      <c r="D48" s="37"/>
      <c r="E48" s="37"/>
      <c r="F48" s="37"/>
      <c r="G48" s="51">
        <f>G47*0.05</f>
        <v>3345</v>
      </c>
    </row>
    <row r="49" spans="1:7" ht="12" customHeight="1" x14ac:dyDescent="0.75">
      <c r="A49" s="116"/>
      <c r="B49" s="52" t="s">
        <v>34</v>
      </c>
      <c r="C49" s="36"/>
      <c r="D49" s="36"/>
      <c r="E49" s="36"/>
      <c r="F49" s="36"/>
      <c r="G49" s="53">
        <f>G48+G47</f>
        <v>70245</v>
      </c>
    </row>
    <row r="50" spans="1:7" ht="12" customHeight="1" x14ac:dyDescent="0.75">
      <c r="A50" s="116"/>
      <c r="B50" s="50" t="s">
        <v>35</v>
      </c>
      <c r="C50" s="37"/>
      <c r="D50" s="37"/>
      <c r="E50" s="37"/>
      <c r="F50" s="37"/>
      <c r="G50" s="51">
        <f>G12</f>
        <v>80000</v>
      </c>
    </row>
    <row r="51" spans="1:7" ht="12" customHeight="1" x14ac:dyDescent="0.75">
      <c r="A51" s="116"/>
      <c r="B51" s="54" t="s">
        <v>36</v>
      </c>
      <c r="C51" s="55"/>
      <c r="D51" s="55"/>
      <c r="E51" s="55"/>
      <c r="F51" s="55"/>
      <c r="G51" s="56">
        <f>G50-G49</f>
        <v>9755</v>
      </c>
    </row>
    <row r="52" spans="1:7" ht="12" customHeight="1" x14ac:dyDescent="0.75">
      <c r="A52" s="116"/>
      <c r="B52" s="45" t="s">
        <v>37</v>
      </c>
      <c r="C52" s="46"/>
      <c r="D52" s="46"/>
      <c r="E52" s="46"/>
      <c r="F52" s="46"/>
      <c r="G52" s="43"/>
    </row>
    <row r="53" spans="1:7" ht="12.75" customHeight="1" thickBot="1" x14ac:dyDescent="0.9">
      <c r="A53" s="116"/>
      <c r="B53" s="57"/>
      <c r="C53" s="46"/>
      <c r="D53" s="46"/>
      <c r="E53" s="46"/>
      <c r="F53" s="46"/>
      <c r="G53" s="43"/>
    </row>
    <row r="54" spans="1:7" ht="12" customHeight="1" x14ac:dyDescent="0.75">
      <c r="A54" s="116"/>
      <c r="B54" s="66" t="s">
        <v>38</v>
      </c>
      <c r="C54" s="117"/>
      <c r="D54" s="117"/>
      <c r="E54" s="117"/>
      <c r="F54" s="118"/>
      <c r="G54" s="43"/>
    </row>
    <row r="55" spans="1:7" ht="12" customHeight="1" x14ac:dyDescent="0.75">
      <c r="A55" s="116"/>
      <c r="B55" s="67" t="s">
        <v>39</v>
      </c>
      <c r="C55" s="64"/>
      <c r="D55" s="64"/>
      <c r="E55" s="64"/>
      <c r="F55" s="119"/>
      <c r="G55" s="43"/>
    </row>
    <row r="56" spans="1:7" ht="12" customHeight="1" x14ac:dyDescent="0.75">
      <c r="A56" s="116"/>
      <c r="B56" s="67" t="s">
        <v>40</v>
      </c>
      <c r="C56" s="64"/>
      <c r="D56" s="64"/>
      <c r="E56" s="64"/>
      <c r="F56" s="119"/>
      <c r="G56" s="43"/>
    </row>
    <row r="57" spans="1:7" ht="12" customHeight="1" x14ac:dyDescent="0.75">
      <c r="A57" s="116"/>
      <c r="B57" s="67" t="s">
        <v>41</v>
      </c>
      <c r="C57" s="64"/>
      <c r="D57" s="64"/>
      <c r="E57" s="64"/>
      <c r="F57" s="119"/>
      <c r="G57" s="43"/>
    </row>
    <row r="58" spans="1:7" ht="12" customHeight="1" x14ac:dyDescent="0.75">
      <c r="A58" s="116"/>
      <c r="B58" s="67" t="s">
        <v>42</v>
      </c>
      <c r="C58" s="64"/>
      <c r="D58" s="64"/>
      <c r="E58" s="64"/>
      <c r="F58" s="119"/>
      <c r="G58" s="43"/>
    </row>
    <row r="59" spans="1:7" ht="12" customHeight="1" x14ac:dyDescent="0.75">
      <c r="A59" s="116"/>
      <c r="B59" s="67" t="s">
        <v>43</v>
      </c>
      <c r="C59" s="64"/>
      <c r="D59" s="64"/>
      <c r="E59" s="64"/>
      <c r="F59" s="119"/>
      <c r="G59" s="43"/>
    </row>
    <row r="60" spans="1:7" ht="12.75" customHeight="1" thickBot="1" x14ac:dyDescent="0.9">
      <c r="A60" s="116"/>
      <c r="B60" s="68" t="s">
        <v>44</v>
      </c>
      <c r="C60" s="120"/>
      <c r="D60" s="120"/>
      <c r="E60" s="120"/>
      <c r="F60" s="121"/>
      <c r="G60" s="43"/>
    </row>
    <row r="61" spans="1:7" ht="12.75" customHeight="1" x14ac:dyDescent="0.75">
      <c r="A61" s="116"/>
      <c r="B61" s="64"/>
      <c r="C61" s="64"/>
      <c r="D61" s="64"/>
      <c r="E61" s="64"/>
      <c r="F61" s="64"/>
      <c r="G61" s="43"/>
    </row>
    <row r="62" spans="1:7" ht="15" customHeight="1" thickBot="1" x14ac:dyDescent="0.9">
      <c r="A62" s="116"/>
      <c r="B62" s="131" t="s">
        <v>45</v>
      </c>
      <c r="C62" s="132"/>
      <c r="D62" s="122"/>
      <c r="E62" s="123"/>
      <c r="F62" s="123"/>
      <c r="G62" s="43"/>
    </row>
    <row r="63" spans="1:7" ht="12" customHeight="1" x14ac:dyDescent="0.75">
      <c r="A63" s="116"/>
      <c r="B63" s="59" t="s">
        <v>30</v>
      </c>
      <c r="C63" s="38" t="s">
        <v>46</v>
      </c>
      <c r="D63" s="124" t="s">
        <v>47</v>
      </c>
      <c r="E63" s="123"/>
      <c r="F63" s="123"/>
      <c r="G63" s="43"/>
    </row>
    <row r="64" spans="1:7" ht="12" customHeight="1" x14ac:dyDescent="0.75">
      <c r="A64" s="116"/>
      <c r="B64" s="60" t="s">
        <v>48</v>
      </c>
      <c r="C64" s="39">
        <f>+G22</f>
        <v>20000</v>
      </c>
      <c r="D64" s="125">
        <f>(C64/C70)</f>
        <v>0.28471777350701116</v>
      </c>
      <c r="E64" s="123"/>
      <c r="F64" s="123"/>
      <c r="G64" s="43"/>
    </row>
    <row r="65" spans="1:7" ht="12" customHeight="1" x14ac:dyDescent="0.75">
      <c r="A65" s="116"/>
      <c r="B65" s="60" t="s">
        <v>49</v>
      </c>
      <c r="C65" s="39">
        <f>+G26</f>
        <v>0</v>
      </c>
      <c r="D65" s="125">
        <v>0</v>
      </c>
      <c r="E65" s="123"/>
      <c r="F65" s="123"/>
      <c r="G65" s="43"/>
    </row>
    <row r="66" spans="1:7" ht="12" customHeight="1" x14ac:dyDescent="0.75">
      <c r="A66" s="116"/>
      <c r="B66" s="60" t="s">
        <v>50</v>
      </c>
      <c r="C66" s="39">
        <f>+G32</f>
        <v>25000</v>
      </c>
      <c r="D66" s="125">
        <f>(C66/C70)</f>
        <v>0.35589721688376397</v>
      </c>
      <c r="E66" s="123"/>
      <c r="F66" s="123"/>
      <c r="G66" s="43"/>
    </row>
    <row r="67" spans="1:7" ht="12" customHeight="1" x14ac:dyDescent="0.75">
      <c r="A67" s="116"/>
      <c r="B67" s="60" t="s">
        <v>25</v>
      </c>
      <c r="C67" s="39">
        <f>+G40</f>
        <v>19400</v>
      </c>
      <c r="D67" s="125">
        <f>(C67/C70)</f>
        <v>0.27617624030180082</v>
      </c>
      <c r="E67" s="123"/>
      <c r="F67" s="123"/>
      <c r="G67" s="43"/>
    </row>
    <row r="68" spans="1:7" ht="12" customHeight="1" x14ac:dyDescent="0.75">
      <c r="A68" s="116"/>
      <c r="B68" s="60" t="s">
        <v>51</v>
      </c>
      <c r="C68" s="40">
        <f>+G45</f>
        <v>2500</v>
      </c>
      <c r="D68" s="125">
        <f>(C68/C70)</f>
        <v>3.5589721688376395E-2</v>
      </c>
      <c r="E68" s="42"/>
      <c r="F68" s="42"/>
      <c r="G68" s="43"/>
    </row>
    <row r="69" spans="1:7" ht="12" customHeight="1" x14ac:dyDescent="0.75">
      <c r="A69" s="116"/>
      <c r="B69" s="60" t="s">
        <v>52</v>
      </c>
      <c r="C69" s="40">
        <f>+G48</f>
        <v>3345</v>
      </c>
      <c r="D69" s="125">
        <f>(C69/C70)</f>
        <v>4.7619047619047616E-2</v>
      </c>
      <c r="E69" s="42"/>
      <c r="F69" s="42"/>
      <c r="G69" s="43"/>
    </row>
    <row r="70" spans="1:7" ht="12.75" customHeight="1" thickBot="1" x14ac:dyDescent="0.9">
      <c r="A70" s="116"/>
      <c r="B70" s="61" t="s">
        <v>53</v>
      </c>
      <c r="C70" s="62">
        <f>SUM(C64:C69)</f>
        <v>70245</v>
      </c>
      <c r="D70" s="63">
        <f>SUM(D64:D69)</f>
        <v>1</v>
      </c>
      <c r="E70" s="42"/>
      <c r="F70" s="42"/>
      <c r="G70" s="43"/>
    </row>
    <row r="71" spans="1:7" ht="12" customHeight="1" x14ac:dyDescent="0.75">
      <c r="A71" s="116"/>
      <c r="B71" s="57"/>
      <c r="C71" s="46"/>
      <c r="D71" s="46"/>
      <c r="E71" s="46"/>
      <c r="F71" s="46"/>
      <c r="G71" s="43"/>
    </row>
    <row r="72" spans="1:7" ht="12.75" customHeight="1" x14ac:dyDescent="0.75">
      <c r="A72" s="116"/>
      <c r="B72" s="58"/>
      <c r="C72" s="46"/>
      <c r="D72" s="46"/>
      <c r="E72" s="46"/>
      <c r="F72" s="46"/>
      <c r="G72" s="43"/>
    </row>
    <row r="73" spans="1:7" ht="12" customHeight="1" thickBot="1" x14ac:dyDescent="0.9">
      <c r="A73" s="126"/>
      <c r="B73" s="70"/>
      <c r="C73" s="71" t="s">
        <v>79</v>
      </c>
      <c r="D73" s="72"/>
      <c r="E73" s="73"/>
      <c r="F73" s="41"/>
      <c r="G73" s="43"/>
    </row>
    <row r="74" spans="1:7" ht="12" customHeight="1" x14ac:dyDescent="0.75">
      <c r="A74" s="116"/>
      <c r="B74" s="74" t="s">
        <v>80</v>
      </c>
      <c r="C74" s="127">
        <v>17</v>
      </c>
      <c r="D74" s="127">
        <v>20</v>
      </c>
      <c r="E74" s="128">
        <v>30</v>
      </c>
      <c r="F74" s="69"/>
      <c r="G74" s="44"/>
    </row>
    <row r="75" spans="1:7" ht="12.75" customHeight="1" thickBot="1" x14ac:dyDescent="0.9">
      <c r="A75" s="116"/>
      <c r="B75" s="61" t="s">
        <v>81</v>
      </c>
      <c r="C75" s="129">
        <f>(G49/C74)</f>
        <v>4132.0588235294117</v>
      </c>
      <c r="D75" s="129">
        <f>(G49/D74)</f>
        <v>3512.25</v>
      </c>
      <c r="E75" s="130">
        <f>(G49/E74)</f>
        <v>2341.5</v>
      </c>
      <c r="F75" s="69"/>
      <c r="G75" s="44"/>
    </row>
    <row r="76" spans="1:7" ht="15.65" customHeight="1" x14ac:dyDescent="0.75">
      <c r="A76" s="116"/>
      <c r="B76" s="65" t="s">
        <v>54</v>
      </c>
      <c r="C76" s="64"/>
      <c r="D76" s="64"/>
      <c r="E76" s="64"/>
      <c r="F76" s="64"/>
      <c r="G76" s="64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 Miel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Lucia González</cp:lastModifiedBy>
  <cp:lastPrinted>2021-03-22T16:51:19Z</cp:lastPrinted>
  <dcterms:created xsi:type="dcterms:W3CDTF">2020-11-27T12:49:26Z</dcterms:created>
  <dcterms:modified xsi:type="dcterms:W3CDTF">2021-04-08T15:10:08Z</dcterms:modified>
</cp:coreProperties>
</file>