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OLOL\"/>
    </mc:Choice>
  </mc:AlternateContent>
  <bookViews>
    <workbookView xWindow="0" yWindow="0" windowWidth="25200" windowHeight="11385"/>
  </bookViews>
  <sheets>
    <sheet name="Api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6" i="1"/>
  <c r="G64" i="1" l="1"/>
  <c r="G61" i="1"/>
  <c r="G63" i="1"/>
  <c r="G65" i="1"/>
  <c r="G51" i="1"/>
  <c r="G52" i="1"/>
  <c r="G53" i="1"/>
  <c r="G54" i="1"/>
  <c r="G50" i="1"/>
  <c r="G23" i="1"/>
  <c r="G21" i="1"/>
  <c r="G22" i="1"/>
  <c r="G24" i="1"/>
  <c r="G25" i="1"/>
  <c r="G28" i="1"/>
  <c r="G30" i="1"/>
  <c r="G31" i="1"/>
  <c r="G32" i="1"/>
  <c r="G26" i="1"/>
  <c r="G27" i="1"/>
  <c r="G29" i="1"/>
  <c r="G12" i="1"/>
  <c r="G33" i="1" l="1"/>
  <c r="C89" i="1"/>
  <c r="G38" i="1" l="1"/>
  <c r="C86" i="1" s="1"/>
  <c r="G71" i="1"/>
  <c r="C85" i="1" l="1"/>
  <c r="G57" i="1"/>
  <c r="C88" i="1" s="1"/>
  <c r="G46" i="1"/>
  <c r="C87" i="1" s="1"/>
  <c r="G68" i="1" l="1"/>
  <c r="G69" i="1" s="1"/>
  <c r="G70" i="1" l="1"/>
  <c r="G72" i="1" s="1"/>
  <c r="C90" i="1"/>
  <c r="E96" i="1" l="1"/>
  <c r="C91" i="1"/>
  <c r="D96" i="1"/>
  <c r="C96" i="1"/>
  <c r="D88" i="1" l="1"/>
  <c r="D89" i="1"/>
  <c r="D85" i="1"/>
  <c r="D87" i="1"/>
  <c r="D90" i="1"/>
  <c r="D91" i="1" l="1"/>
</calcChain>
</file>

<file path=xl/sharedStrings.xml><?xml version="1.0" encoding="utf-8"?>
<sst xmlns="http://schemas.openxmlformats.org/spreadsheetml/2006/main" count="160" uniqueCount="120">
  <si>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</si>
  <si>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</si>
  <si>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</si>
  <si>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</si>
  <si>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</si>
  <si>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</si>
  <si>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</si>
  <si>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</si>
  <si>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</si>
  <si>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</si>
  <si>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</si>
  <si>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</si>
  <si>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</si>
  <si>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</si>
  <si>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</si>
  <si>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</si>
  <si>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</si>
  <si>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</si>
  <si>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</si>
  <si>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</si>
  <si>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</si>
  <si>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</si>
  <si>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</si>
  <si>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</si>
  <si>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</si>
  <si>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</si>
  <si>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</si>
  <si>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</si>
  <si>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</si>
  <si>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</si>
  <si>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</si>
  <si>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</si>
  <si>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</si>
  <si>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</si>
  <si>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</si>
  <si>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</si>
  <si>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</si>
  <si>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</si>
  <si>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</si>
  <si>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</si>
  <si>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</si>
  <si>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</si>
  <si>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</si>
  <si>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</si>
  <si>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</si>
  <si>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</si>
  <si>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</si>
  <si>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</si>
  <si>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</si>
  <si>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</si>
  <si>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</si>
  <si>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</si>
  <si>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</si>
  <si>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</si>
  <si>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</si>
  <si>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</si>
  <si>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</si>
  <si>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Agosto</t>
  </si>
  <si>
    <t>Septiembre</t>
  </si>
  <si>
    <t>lt</t>
  </si>
  <si>
    <t>Apícola</t>
  </si>
  <si>
    <t>APIS Mellifera</t>
  </si>
  <si>
    <t>O'HIGGINS</t>
  </si>
  <si>
    <t>Lolol</t>
  </si>
  <si>
    <t>Lolol - Paredones - Pumanque</t>
  </si>
  <si>
    <t>Enero-Abril</t>
  </si>
  <si>
    <t>Mercado interno y exportación</t>
  </si>
  <si>
    <t>Sequía, heladas, incendios, lluvias intensas</t>
  </si>
  <si>
    <t>Eliminación de Malezas</t>
  </si>
  <si>
    <t>Toma de Muestras para Análisis sanitarios</t>
  </si>
  <si>
    <t>Marzo y Julio</t>
  </si>
  <si>
    <t>Controles sanitarios</t>
  </si>
  <si>
    <t>Febrero y Agosto</t>
  </si>
  <si>
    <t>Preparación de apiario para otoño e invierno</t>
  </si>
  <si>
    <t>Marzo</t>
  </si>
  <si>
    <t>Preparacion de alimento</t>
  </si>
  <si>
    <t>Marzo-Septiembre</t>
  </si>
  <si>
    <t>Alimentación de colmenas</t>
  </si>
  <si>
    <t>Marzo a Septiembre</t>
  </si>
  <si>
    <t>Instalación y monitoreos trampas para avispa chaqueta amarilla</t>
  </si>
  <si>
    <t>Agosto a Mayo</t>
  </si>
  <si>
    <t>Manejo de alzas y marcos en colmenas</t>
  </si>
  <si>
    <t>Septiembre a Enero</t>
  </si>
  <si>
    <t>Produción núcleos reposición de masa</t>
  </si>
  <si>
    <t>Septiembre a Octubre</t>
  </si>
  <si>
    <t>Cosecha en apiario</t>
  </si>
  <si>
    <t>Noviembre a Enero</t>
  </si>
  <si>
    <t>Reparación y/o mantención de materiales de colmenas en bodega</t>
  </si>
  <si>
    <t>Abril a Agosto</t>
  </si>
  <si>
    <t>Fundición marcos negros (30%)</t>
  </si>
  <si>
    <t>Mayo y Agosto</t>
  </si>
  <si>
    <t>Verostop</t>
  </si>
  <si>
    <t>Paquete</t>
  </si>
  <si>
    <t>Febrero</t>
  </si>
  <si>
    <t>Acido Oxálico</t>
  </si>
  <si>
    <t>Acido Acético</t>
  </si>
  <si>
    <t>Julio a Agosto</t>
  </si>
  <si>
    <t xml:space="preserve">Energivit Ksa </t>
  </si>
  <si>
    <t>Julio a Septiembre</t>
  </si>
  <si>
    <t>Azúcar granulada</t>
  </si>
  <si>
    <t>Cambio de cera (bruta por laminada)</t>
  </si>
  <si>
    <t>Julio</t>
  </si>
  <si>
    <t>Arriendo de terreno apiario (Miel)</t>
  </si>
  <si>
    <t>c/u</t>
  </si>
  <si>
    <t>Abril</t>
  </si>
  <si>
    <t>Extracción de miel en SEC (valor por alza)</t>
  </si>
  <si>
    <t>Análisis nosemosis, acariosis y varroasis</t>
  </si>
  <si>
    <t>COSTOS DIRECTOS DE PRODUCCIÓN POR 100 COLMENAS (INCLUYE IVA)</t>
  </si>
  <si>
    <t>DIC - ENE</t>
  </si>
  <si>
    <t>Diciembre - Enero</t>
  </si>
  <si>
    <t>Tambores</t>
  </si>
  <si>
    <t>un</t>
  </si>
  <si>
    <t>Diciembre</t>
  </si>
  <si>
    <t>ESCENARIOS COSTO UNITARIO  ($/kg)</t>
  </si>
  <si>
    <t>Rendimiento (kg/apiario)</t>
  </si>
  <si>
    <t>Costo unitario ($/kg) (*)</t>
  </si>
  <si>
    <t>2.  Precio de Insumos corresponde a precios colocados en el predio</t>
  </si>
  <si>
    <t>3. Precio esperado por ventas corresponde a precio colocado en el domicilio del comprador</t>
  </si>
  <si>
    <t>6. El  costo de la mano de obra incluye impuestos e imposiciones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</si>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</sst>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.00\ _€_-;\-* #,##0.00\ _€_-;_-* &quot;-&quot;??\ _€_-;_-@_-"/>
    <numFmt numFmtId="169" formatCode="_ * #,##0.0_ ;_ * \-#,##0.0_ ;_ * &quot;-&quot;??_ ;_ @_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9"/>
      <name val="Helvetica Neue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168" fontId="23" fillId="0" borderId="22" applyFont="0" applyFill="0" applyBorder="0" applyAlignment="0" applyProtection="0"/>
    <xf numFmtId="0" fontId="1" fillId="0" borderId="22"/>
    <xf numFmtId="0" fontId="23" fillId="0" borderId="22"/>
    <xf numFmtId="169" fontId="23" fillId="0" borderId="22" applyFont="0" applyFill="0" applyBorder="0" applyAlignment="0" applyProtection="0"/>
    <xf numFmtId="41" fontId="19" fillId="0" borderId="0" applyFont="0" applyFill="0" applyBorder="0" applyAlignment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2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5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5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5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center" vertical="center"/>
    </xf>
    <xf numFmtId="3" fontId="20" fillId="0" borderId="56" xfId="1" applyNumberFormat="1" applyFont="1" applyFill="1" applyBorder="1" applyAlignment="1">
      <alignment horizontal="center" vertical="center"/>
    </xf>
    <xf numFmtId="3" fontId="20" fillId="0" borderId="56" xfId="1" applyNumberFormat="1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3" fontId="21" fillId="0" borderId="56" xfId="1" applyNumberFormat="1" applyFont="1" applyFill="1" applyBorder="1" applyAlignment="1">
      <alignment horizontal="center" vertical="center"/>
    </xf>
    <xf numFmtId="3" fontId="21" fillId="0" borderId="56" xfId="1" applyNumberFormat="1" applyFont="1" applyBorder="1" applyAlignment="1">
      <alignment horizontal="center" vertical="center"/>
    </xf>
    <xf numFmtId="0" fontId="21" fillId="0" borderId="56" xfId="0" applyFont="1" applyFill="1" applyBorder="1" applyAlignment="1">
      <alignment vertical="center"/>
    </xf>
    <xf numFmtId="2" fontId="21" fillId="0" borderId="56" xfId="2" applyNumberFormat="1" applyFont="1" applyFill="1" applyBorder="1" applyAlignment="1">
      <alignment horizontal="center" vertical="center"/>
    </xf>
    <xf numFmtId="1" fontId="21" fillId="0" borderId="56" xfId="2" applyNumberFormat="1" applyFont="1" applyFill="1" applyBorder="1" applyAlignment="1">
      <alignment horizontal="center" vertical="center"/>
    </xf>
    <xf numFmtId="0" fontId="3" fillId="11" borderId="56" xfId="3" applyFont="1" applyFill="1" applyBorder="1" applyAlignment="1">
      <alignment horizontal="right" vertical="center"/>
    </xf>
    <xf numFmtId="0" fontId="3" fillId="11" borderId="56" xfId="3" applyFont="1" applyFill="1" applyBorder="1" applyAlignment="1">
      <alignment horizontal="right" vertical="center" wrapText="1"/>
    </xf>
    <xf numFmtId="17" fontId="3" fillId="11" borderId="56" xfId="3" applyNumberFormat="1" applyFont="1" applyFill="1" applyBorder="1" applyAlignment="1">
      <alignment horizontal="right" vertical="center"/>
    </xf>
    <xf numFmtId="17" fontId="3" fillId="0" borderId="56" xfId="3" applyNumberFormat="1" applyFont="1" applyBorder="1" applyAlignment="1">
      <alignment horizontal="right" vertical="center"/>
    </xf>
    <xf numFmtId="3" fontId="3" fillId="10" borderId="56" xfId="3" applyNumberFormat="1" applyFont="1" applyFill="1" applyBorder="1" applyAlignment="1">
      <alignment horizontal="right" vertical="center"/>
    </xf>
    <xf numFmtId="17" fontId="3" fillId="0" borderId="56" xfId="3" applyNumberFormat="1" applyFont="1" applyBorder="1" applyAlignment="1">
      <alignment horizontal="right" vertical="center" wrapText="1"/>
    </xf>
    <xf numFmtId="3" fontId="3" fillId="0" borderId="56" xfId="3" applyNumberFormat="1" applyFont="1" applyBorder="1" applyAlignment="1">
      <alignment horizontal="right" vertical="center"/>
    </xf>
    <xf numFmtId="0" fontId="3" fillId="0" borderId="56" xfId="3" applyFont="1" applyBorder="1" applyAlignment="1">
      <alignment horizontal="right" vertical="center" wrapText="1"/>
    </xf>
    <xf numFmtId="0" fontId="21" fillId="0" borderId="57" xfId="4" applyFont="1" applyFill="1" applyBorder="1"/>
    <xf numFmtId="3" fontId="21" fillId="0" borderId="57" xfId="5" applyNumberFormat="1" applyFont="1" applyFill="1" applyBorder="1" applyAlignment="1">
      <alignment horizontal="center"/>
    </xf>
    <xf numFmtId="0" fontId="21" fillId="0" borderId="57" xfId="4" applyFont="1" applyFill="1" applyBorder="1" applyAlignment="1">
      <alignment horizontal="center"/>
    </xf>
    <xf numFmtId="3" fontId="21" fillId="0" borderId="57" xfId="3" applyNumberFormat="1" applyFont="1" applyBorder="1" applyAlignment="1">
      <alignment horizontal="center"/>
    </xf>
    <xf numFmtId="0" fontId="21" fillId="0" borderId="57" xfId="4" applyFont="1" applyFill="1" applyBorder="1" applyAlignment="1">
      <alignment vertical="center" wrapText="1"/>
    </xf>
    <xf numFmtId="0" fontId="3" fillId="0" borderId="57" xfId="3" applyFont="1" applyBorder="1" applyAlignment="1">
      <alignment horizontal="center" vertical="center"/>
    </xf>
    <xf numFmtId="164" fontId="21" fillId="0" borderId="57" xfId="5" applyNumberFormat="1" applyFont="1" applyFill="1" applyBorder="1" applyAlignment="1">
      <alignment horizontal="center" vertical="center"/>
    </xf>
    <xf numFmtId="0" fontId="21" fillId="0" borderId="57" xfId="4" applyFont="1" applyFill="1" applyBorder="1" applyAlignment="1">
      <alignment horizontal="center" vertical="center"/>
    </xf>
    <xf numFmtId="3" fontId="21" fillId="0" borderId="57" xfId="5" applyNumberFormat="1" applyFont="1" applyFill="1" applyBorder="1" applyAlignment="1">
      <alignment horizontal="center" vertical="center"/>
    </xf>
    <xf numFmtId="3" fontId="21" fillId="0" borderId="57" xfId="3" applyNumberFormat="1" applyFont="1" applyBorder="1" applyAlignment="1">
      <alignment horizontal="center" vertical="center"/>
    </xf>
    <xf numFmtId="164" fontId="21" fillId="0" borderId="57" xfId="5" quotePrefix="1" applyNumberFormat="1" applyFont="1" applyFill="1" applyBorder="1" applyAlignment="1">
      <alignment horizontal="center" vertical="center"/>
    </xf>
    <xf numFmtId="164" fontId="21" fillId="0" borderId="57" xfId="5" applyNumberFormat="1" applyFont="1" applyFill="1" applyBorder="1" applyAlignment="1">
      <alignment horizontal="center"/>
    </xf>
    <xf numFmtId="0" fontId="21" fillId="0" borderId="57" xfId="4" applyFont="1" applyFill="1" applyBorder="1" applyAlignment="1">
      <alignment vertical="center"/>
    </xf>
    <xf numFmtId="3" fontId="21" fillId="0" borderId="57" xfId="5" quotePrefix="1" applyNumberFormat="1" applyFont="1" applyFill="1" applyBorder="1" applyAlignment="1">
      <alignment horizontal="center" vertical="center"/>
    </xf>
    <xf numFmtId="167" fontId="21" fillId="0" borderId="57" xfId="5" applyNumberFormat="1" applyFont="1" applyFill="1" applyBorder="1" applyAlignment="1">
      <alignment horizontal="center"/>
    </xf>
    <xf numFmtId="3" fontId="21" fillId="10" borderId="57" xfId="5" applyNumberFormat="1" applyFont="1" applyFill="1" applyBorder="1" applyAlignment="1">
      <alignment horizontal="center"/>
    </xf>
    <xf numFmtId="3" fontId="3" fillId="11" borderId="57" xfId="3" applyNumberFormat="1" applyFont="1" applyFill="1" applyBorder="1" applyAlignment="1">
      <alignment horizontal="center" vertical="center" wrapText="1"/>
    </xf>
    <xf numFmtId="0" fontId="3" fillId="11" borderId="57" xfId="3" applyFont="1" applyFill="1" applyBorder="1" applyAlignment="1">
      <alignment horizontal="center" vertical="center"/>
    </xf>
    <xf numFmtId="3" fontId="21" fillId="11" borderId="57" xfId="3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1" fontId="13" fillId="8" borderId="54" xfId="6" applyFont="1" applyFill="1" applyBorder="1" applyAlignment="1">
      <alignment vertical="center"/>
    </xf>
    <xf numFmtId="41" fontId="13" fillId="8" borderId="55" xfId="6" applyFont="1" applyFill="1" applyBorder="1" applyAlignment="1">
      <alignment vertical="center"/>
    </xf>
  </cellXfs>
  <cellStyles count="7">
    <cellStyle name="Millares" xfId="1" builtinId="3"/>
    <cellStyle name="Millares [0]" xfId="6" builtinId="6"/>
    <cellStyle name="Millares 3" xfId="2"/>
    <cellStyle name="Millares 6" xfId="5"/>
    <cellStyle name="Normal" xfId="0" builtinId="0"/>
    <cellStyle name="Normal 4" xfId="3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20" zoomScaleNormal="120" workbookViewId="0">
      <selection activeCell="A96" sqref="A96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60</v>
      </c>
      <c r="D9" s="7"/>
      <c r="E9" s="158" t="s">
        <v>1</v>
      </c>
      <c r="F9" s="159"/>
      <c r="G9" s="129">
        <v>2000</v>
      </c>
    </row>
    <row r="10" spans="1:7" ht="38.25" customHeight="1">
      <c r="A10" s="5"/>
      <c r="B10" s="8" t="s">
        <v>2</v>
      </c>
      <c r="C10" s="126" t="s">
        <v>61</v>
      </c>
      <c r="D10" s="9"/>
      <c r="E10" s="156" t="s">
        <v>3</v>
      </c>
      <c r="F10" s="157"/>
      <c r="G10" s="130" t="s">
        <v>65</v>
      </c>
    </row>
    <row r="11" spans="1:7" ht="18" customHeight="1">
      <c r="A11" s="5"/>
      <c r="B11" s="8" t="s">
        <v>4</v>
      </c>
      <c r="C11" s="125" t="s">
        <v>5</v>
      </c>
      <c r="D11" s="9"/>
      <c r="E11" s="156" t="s">
        <v>6</v>
      </c>
      <c r="F11" s="157"/>
      <c r="G11" s="131">
        <v>2900</v>
      </c>
    </row>
    <row r="12" spans="1:7" ht="11.25" customHeight="1">
      <c r="A12" s="5"/>
      <c r="B12" s="8" t="s">
        <v>7</v>
      </c>
      <c r="C12" s="125" t="s">
        <v>62</v>
      </c>
      <c r="D12" s="9"/>
      <c r="E12" s="152" t="s">
        <v>8</v>
      </c>
      <c r="F12" s="153"/>
      <c r="G12" s="131">
        <f>G9*G11</f>
        <v>5800000</v>
      </c>
    </row>
    <row r="13" spans="1:7" ht="11.25" customHeight="1">
      <c r="A13" s="5"/>
      <c r="B13" s="8" t="s">
        <v>9</v>
      </c>
      <c r="C13" s="125" t="s">
        <v>63</v>
      </c>
      <c r="D13" s="9"/>
      <c r="E13" s="156" t="s">
        <v>10</v>
      </c>
      <c r="F13" s="157"/>
      <c r="G13" s="132" t="s">
        <v>66</v>
      </c>
    </row>
    <row r="14" spans="1:7" ht="18.600000000000001" customHeight="1">
      <c r="A14" s="5"/>
      <c r="B14" s="8" t="s">
        <v>11</v>
      </c>
      <c r="C14" s="126" t="s">
        <v>64</v>
      </c>
      <c r="D14" s="9"/>
      <c r="E14" s="156" t="s">
        <v>12</v>
      </c>
      <c r="F14" s="157"/>
      <c r="G14" s="128" t="s">
        <v>108</v>
      </c>
    </row>
    <row r="15" spans="1:7" ht="60">
      <c r="A15" s="5"/>
      <c r="B15" s="8" t="s">
        <v>13</v>
      </c>
      <c r="C15" s="127">
        <v>44228</v>
      </c>
      <c r="D15" s="9"/>
      <c r="E15" s="160" t="s">
        <v>14</v>
      </c>
      <c r="F15" s="161"/>
      <c r="G15" s="132" t="s">
        <v>67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62" t="s">
        <v>107</v>
      </c>
      <c r="C17" s="163"/>
      <c r="D17" s="163"/>
      <c r="E17" s="163"/>
      <c r="F17" s="163"/>
      <c r="G17" s="163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19" t="s">
        <v>15</v>
      </c>
      <c r="C19" s="20"/>
      <c r="D19" s="21"/>
      <c r="E19" s="21"/>
      <c r="F19" s="21"/>
      <c r="G19" s="21"/>
    </row>
    <row r="20" spans="1:7" ht="24" customHeight="1">
      <c r="A20" s="15"/>
      <c r="B20" s="22" t="s">
        <v>16</v>
      </c>
      <c r="C20" s="22" t="s">
        <v>17</v>
      </c>
      <c r="D20" s="22" t="s">
        <v>18</v>
      </c>
      <c r="E20" s="22" t="s">
        <v>19</v>
      </c>
      <c r="F20" s="22" t="s">
        <v>20</v>
      </c>
      <c r="G20" s="22" t="s">
        <v>21</v>
      </c>
    </row>
    <row r="21" spans="1:7" ht="24" customHeight="1">
      <c r="A21" s="15"/>
      <c r="B21" s="145" t="s">
        <v>71</v>
      </c>
      <c r="C21" s="138" t="s">
        <v>22</v>
      </c>
      <c r="D21" s="143">
        <v>1.5</v>
      </c>
      <c r="E21" s="140" t="s">
        <v>72</v>
      </c>
      <c r="F21" s="141">
        <v>20000</v>
      </c>
      <c r="G21" s="142">
        <f t="shared" ref="G21:G32" si="0">+D21*F21</f>
        <v>30000</v>
      </c>
    </row>
    <row r="22" spans="1:7" ht="24" customHeight="1">
      <c r="A22" s="15"/>
      <c r="B22" s="137" t="s">
        <v>73</v>
      </c>
      <c r="C22" s="138" t="s">
        <v>22</v>
      </c>
      <c r="D22" s="143">
        <v>1.5</v>
      </c>
      <c r="E22" s="140" t="s">
        <v>74</v>
      </c>
      <c r="F22" s="141">
        <v>20000</v>
      </c>
      <c r="G22" s="142">
        <f t="shared" si="0"/>
        <v>30000</v>
      </c>
    </row>
    <row r="23" spans="1:7" ht="24" customHeight="1">
      <c r="A23" s="15"/>
      <c r="B23" s="137" t="s">
        <v>69</v>
      </c>
      <c r="C23" s="138" t="s">
        <v>22</v>
      </c>
      <c r="D23" s="139">
        <v>0.5</v>
      </c>
      <c r="E23" s="140" t="s">
        <v>70</v>
      </c>
      <c r="F23" s="141">
        <v>20000</v>
      </c>
      <c r="G23" s="142">
        <f t="shared" si="0"/>
        <v>10000</v>
      </c>
    </row>
    <row r="24" spans="1:7" ht="24" customHeight="1">
      <c r="A24" s="15"/>
      <c r="B24" s="145" t="s">
        <v>75</v>
      </c>
      <c r="C24" s="138" t="s">
        <v>22</v>
      </c>
      <c r="D24" s="146">
        <v>10</v>
      </c>
      <c r="E24" s="140" t="s">
        <v>76</v>
      </c>
      <c r="F24" s="141">
        <v>20000</v>
      </c>
      <c r="G24" s="142">
        <f t="shared" si="0"/>
        <v>200000</v>
      </c>
    </row>
    <row r="25" spans="1:7" ht="24" customHeight="1">
      <c r="A25" s="15"/>
      <c r="B25" s="145" t="s">
        <v>77</v>
      </c>
      <c r="C25" s="138" t="s">
        <v>22</v>
      </c>
      <c r="D25" s="141">
        <v>12</v>
      </c>
      <c r="E25" s="140" t="s">
        <v>78</v>
      </c>
      <c r="F25" s="141">
        <v>20000</v>
      </c>
      <c r="G25" s="142">
        <f t="shared" si="0"/>
        <v>240000</v>
      </c>
    </row>
    <row r="26" spans="1:7" ht="60">
      <c r="A26" s="15"/>
      <c r="B26" s="137" t="s">
        <v>87</v>
      </c>
      <c r="C26" s="138" t="s">
        <v>22</v>
      </c>
      <c r="D26" s="141">
        <v>6</v>
      </c>
      <c r="E26" s="140" t="s">
        <v>88</v>
      </c>
      <c r="F26" s="141">
        <v>20000</v>
      </c>
      <c r="G26" s="142">
        <f t="shared" si="0"/>
        <v>120000</v>
      </c>
    </row>
    <row r="27" spans="1:7" ht="24" customHeight="1">
      <c r="A27" s="15"/>
      <c r="B27" s="137" t="s">
        <v>89</v>
      </c>
      <c r="C27" s="138" t="s">
        <v>22</v>
      </c>
      <c r="D27" s="139">
        <v>2.7</v>
      </c>
      <c r="E27" s="140" t="s">
        <v>90</v>
      </c>
      <c r="F27" s="141">
        <v>20000</v>
      </c>
      <c r="G27" s="142">
        <f t="shared" si="0"/>
        <v>54000</v>
      </c>
    </row>
    <row r="28" spans="1:7" ht="24" customHeight="1">
      <c r="A28" s="15"/>
      <c r="B28" s="137" t="s">
        <v>79</v>
      </c>
      <c r="C28" s="138" t="s">
        <v>22</v>
      </c>
      <c r="D28" s="141">
        <v>0.75</v>
      </c>
      <c r="E28" s="140" t="s">
        <v>80</v>
      </c>
      <c r="F28" s="141">
        <v>20000</v>
      </c>
      <c r="G28" s="142">
        <f t="shared" si="0"/>
        <v>15000</v>
      </c>
    </row>
    <row r="29" spans="1:7" ht="24" customHeight="1">
      <c r="A29" s="15"/>
      <c r="B29" s="145" t="s">
        <v>68</v>
      </c>
      <c r="C29" s="138" t="s">
        <v>22</v>
      </c>
      <c r="D29" s="141">
        <v>0.75</v>
      </c>
      <c r="E29" s="140" t="s">
        <v>58</v>
      </c>
      <c r="F29" s="141">
        <v>20000</v>
      </c>
      <c r="G29" s="142">
        <f t="shared" si="0"/>
        <v>15000</v>
      </c>
    </row>
    <row r="30" spans="1:7" ht="24" customHeight="1">
      <c r="A30" s="15"/>
      <c r="B30" s="137" t="s">
        <v>81</v>
      </c>
      <c r="C30" s="138" t="s">
        <v>22</v>
      </c>
      <c r="D30" s="141">
        <v>36</v>
      </c>
      <c r="E30" s="140" t="s">
        <v>82</v>
      </c>
      <c r="F30" s="141">
        <v>20000</v>
      </c>
      <c r="G30" s="142">
        <f t="shared" si="0"/>
        <v>720000</v>
      </c>
    </row>
    <row r="31" spans="1:7" ht="24" customHeight="1">
      <c r="A31" s="15"/>
      <c r="B31" s="137" t="s">
        <v>83</v>
      </c>
      <c r="C31" s="138" t="s">
        <v>22</v>
      </c>
      <c r="D31" s="141">
        <v>2</v>
      </c>
      <c r="E31" s="140" t="s">
        <v>84</v>
      </c>
      <c r="F31" s="141">
        <v>20000</v>
      </c>
      <c r="G31" s="142">
        <f t="shared" si="0"/>
        <v>40000</v>
      </c>
    </row>
    <row r="32" spans="1:7" ht="24" customHeight="1">
      <c r="A32" s="15"/>
      <c r="B32" s="145" t="s">
        <v>85</v>
      </c>
      <c r="C32" s="138" t="s">
        <v>22</v>
      </c>
      <c r="D32" s="141">
        <v>6</v>
      </c>
      <c r="E32" s="140" t="s">
        <v>86</v>
      </c>
      <c r="F32" s="141">
        <v>20000</v>
      </c>
      <c r="G32" s="142">
        <f t="shared" si="0"/>
        <v>120000</v>
      </c>
    </row>
    <row r="33" spans="1:7" ht="12.75" customHeight="1">
      <c r="A33" s="15"/>
      <c r="B33" s="23" t="s">
        <v>23</v>
      </c>
      <c r="C33" s="24"/>
      <c r="D33" s="24"/>
      <c r="E33" s="24"/>
      <c r="F33" s="25"/>
      <c r="G33" s="26">
        <f>SUM(G22:G32)</f>
        <v>1564000</v>
      </c>
    </row>
    <row r="34" spans="1:7" ht="12" customHeight="1">
      <c r="A34" s="2"/>
      <c r="B34" s="16"/>
      <c r="C34" s="18"/>
      <c r="D34" s="18"/>
      <c r="E34" s="18"/>
      <c r="F34" s="27"/>
      <c r="G34" s="27"/>
    </row>
    <row r="35" spans="1:7" ht="12" customHeight="1">
      <c r="A35" s="5"/>
      <c r="B35" s="28" t="s">
        <v>24</v>
      </c>
      <c r="C35" s="29"/>
      <c r="D35" s="30"/>
      <c r="E35" s="30"/>
      <c r="F35" s="31"/>
      <c r="G35" s="31"/>
    </row>
    <row r="36" spans="1:7" ht="24" customHeight="1">
      <c r="A36" s="5"/>
      <c r="B36" s="32" t="s">
        <v>16</v>
      </c>
      <c r="C36" s="33" t="s">
        <v>17</v>
      </c>
      <c r="D36" s="33" t="s">
        <v>18</v>
      </c>
      <c r="E36" s="32" t="s">
        <v>19</v>
      </c>
      <c r="F36" s="33" t="s">
        <v>20</v>
      </c>
      <c r="G36" s="32" t="s">
        <v>21</v>
      </c>
    </row>
    <row r="37" spans="1:7" ht="12" customHeight="1">
      <c r="A37" s="5"/>
      <c r="B37" s="34"/>
      <c r="C37" s="35"/>
      <c r="D37" s="35"/>
      <c r="E37" s="35"/>
      <c r="F37" s="112"/>
      <c r="G37" s="112"/>
    </row>
    <row r="38" spans="1:7" ht="12" customHeight="1">
      <c r="A38" s="5"/>
      <c r="B38" s="36" t="s">
        <v>25</v>
      </c>
      <c r="C38" s="37"/>
      <c r="D38" s="37"/>
      <c r="E38" s="37"/>
      <c r="F38" s="38"/>
      <c r="G38" s="113">
        <f>SUM(G37)</f>
        <v>0</v>
      </c>
    </row>
    <row r="39" spans="1:7" ht="12" customHeight="1">
      <c r="A39" s="2"/>
      <c r="B39" s="39"/>
      <c r="C39" s="40"/>
      <c r="D39" s="40"/>
      <c r="E39" s="40"/>
      <c r="F39" s="41"/>
      <c r="G39" s="41"/>
    </row>
    <row r="40" spans="1:7" ht="12" customHeight="1">
      <c r="A40" s="5"/>
      <c r="B40" s="28" t="s">
        <v>26</v>
      </c>
      <c r="C40" s="29"/>
      <c r="D40" s="30"/>
      <c r="E40" s="30"/>
      <c r="F40" s="31"/>
      <c r="G40" s="31"/>
    </row>
    <row r="41" spans="1:7" ht="24" customHeight="1">
      <c r="A41" s="5"/>
      <c r="B41" s="42" t="s">
        <v>16</v>
      </c>
      <c r="C41" s="42" t="s">
        <v>17</v>
      </c>
      <c r="D41" s="42" t="s">
        <v>18</v>
      </c>
      <c r="E41" s="42" t="s">
        <v>19</v>
      </c>
      <c r="F41" s="43" t="s">
        <v>20</v>
      </c>
      <c r="G41" s="42" t="s">
        <v>21</v>
      </c>
    </row>
    <row r="42" spans="1:7" ht="12.75" customHeight="1">
      <c r="A42" s="15"/>
      <c r="B42" s="122"/>
      <c r="C42" s="118"/>
      <c r="D42" s="123"/>
      <c r="E42" s="119"/>
      <c r="F42" s="120"/>
      <c r="G42" s="121"/>
    </row>
    <row r="43" spans="1:7" ht="12.75" customHeight="1">
      <c r="A43" s="15"/>
      <c r="B43" s="122"/>
      <c r="C43" s="118"/>
      <c r="D43" s="123"/>
      <c r="E43" s="119"/>
      <c r="F43" s="120"/>
      <c r="G43" s="121"/>
    </row>
    <row r="44" spans="1:7" ht="12.75" customHeight="1">
      <c r="A44" s="15"/>
      <c r="B44" s="122"/>
      <c r="C44" s="118"/>
      <c r="D44" s="123"/>
      <c r="E44" s="119"/>
      <c r="F44" s="120"/>
      <c r="G44" s="121"/>
    </row>
    <row r="45" spans="1:7" ht="25.5" customHeight="1">
      <c r="A45" s="15"/>
      <c r="B45" s="122"/>
      <c r="C45" s="118"/>
      <c r="D45" s="124"/>
      <c r="E45" s="119"/>
      <c r="F45" s="120"/>
      <c r="G45" s="121"/>
    </row>
    <row r="46" spans="1:7" ht="12.75" customHeight="1">
      <c r="A46" s="5"/>
      <c r="B46" s="44" t="s">
        <v>27</v>
      </c>
      <c r="C46" s="45"/>
      <c r="D46" s="45"/>
      <c r="E46" s="45"/>
      <c r="F46" s="46"/>
      <c r="G46" s="47">
        <f>SUM(G42:G45)</f>
        <v>0</v>
      </c>
    </row>
    <row r="47" spans="1:7" ht="12" customHeight="1">
      <c r="A47" s="2"/>
      <c r="B47" s="39"/>
      <c r="C47" s="40"/>
      <c r="D47" s="40"/>
      <c r="E47" s="40"/>
      <c r="F47" s="41"/>
      <c r="G47" s="41"/>
    </row>
    <row r="48" spans="1:7" ht="12" customHeight="1">
      <c r="A48" s="5"/>
      <c r="B48" s="28" t="s">
        <v>28</v>
      </c>
      <c r="C48" s="29"/>
      <c r="D48" s="30"/>
      <c r="E48" s="30"/>
      <c r="F48" s="31"/>
      <c r="G48" s="31"/>
    </row>
    <row r="49" spans="1:11" ht="24" customHeight="1">
      <c r="A49" s="5"/>
      <c r="B49" s="43" t="s">
        <v>29</v>
      </c>
      <c r="C49" s="43" t="s">
        <v>30</v>
      </c>
      <c r="D49" s="43" t="s">
        <v>31</v>
      </c>
      <c r="E49" s="43" t="s">
        <v>19</v>
      </c>
      <c r="F49" s="43" t="s">
        <v>20</v>
      </c>
      <c r="G49" s="43" t="s">
        <v>21</v>
      </c>
      <c r="K49" s="111"/>
    </row>
    <row r="50" spans="1:11" ht="12.75" customHeight="1">
      <c r="A50" s="15"/>
      <c r="B50" s="133" t="s">
        <v>91</v>
      </c>
      <c r="C50" s="147" t="s">
        <v>92</v>
      </c>
      <c r="D50" s="134">
        <v>20</v>
      </c>
      <c r="E50" s="135" t="s">
        <v>93</v>
      </c>
      <c r="F50" s="148">
        <v>940.1</v>
      </c>
      <c r="G50" s="136">
        <f>+D50*F50</f>
        <v>18802</v>
      </c>
      <c r="K50" s="111"/>
    </row>
    <row r="51" spans="1:11" ht="12.75" customHeight="1">
      <c r="A51" s="15"/>
      <c r="B51" s="133" t="s">
        <v>94</v>
      </c>
      <c r="C51" s="147" t="s">
        <v>32</v>
      </c>
      <c r="D51" s="144">
        <v>4</v>
      </c>
      <c r="E51" s="135" t="s">
        <v>57</v>
      </c>
      <c r="F51" s="148">
        <v>4641</v>
      </c>
      <c r="G51" s="136">
        <f t="shared" ref="G51:G54" si="1">+D51*F51</f>
        <v>18564</v>
      </c>
    </row>
    <row r="52" spans="1:11" ht="12.75" customHeight="1">
      <c r="A52" s="15"/>
      <c r="B52" s="133" t="s">
        <v>95</v>
      </c>
      <c r="C52" s="147" t="s">
        <v>59</v>
      </c>
      <c r="D52" s="144">
        <v>4</v>
      </c>
      <c r="E52" s="135" t="s">
        <v>96</v>
      </c>
      <c r="F52" s="148">
        <v>4117</v>
      </c>
      <c r="G52" s="136">
        <f t="shared" si="1"/>
        <v>16468</v>
      </c>
    </row>
    <row r="53" spans="1:11" ht="12.75" customHeight="1">
      <c r="A53" s="15"/>
      <c r="B53" s="133" t="s">
        <v>97</v>
      </c>
      <c r="C53" s="147" t="s">
        <v>59</v>
      </c>
      <c r="D53" s="144">
        <v>1</v>
      </c>
      <c r="E53" s="135" t="s">
        <v>98</v>
      </c>
      <c r="F53" s="148">
        <v>21813</v>
      </c>
      <c r="G53" s="136">
        <f t="shared" si="1"/>
        <v>21813</v>
      </c>
    </row>
    <row r="54" spans="1:11" ht="12.75" customHeight="1">
      <c r="A54" s="15"/>
      <c r="B54" s="133" t="s">
        <v>99</v>
      </c>
      <c r="C54" s="147" t="s">
        <v>32</v>
      </c>
      <c r="D54" s="134">
        <v>600</v>
      </c>
      <c r="E54" s="135" t="s">
        <v>78</v>
      </c>
      <c r="F54" s="134">
        <v>856.8</v>
      </c>
      <c r="G54" s="136">
        <f t="shared" si="1"/>
        <v>514080</v>
      </c>
    </row>
    <row r="55" spans="1:11" ht="12.75" customHeight="1">
      <c r="A55" s="15"/>
      <c r="B55" s="114"/>
      <c r="C55" s="115"/>
      <c r="D55" s="115"/>
      <c r="E55" s="115"/>
      <c r="F55" s="116"/>
      <c r="G55" s="117"/>
    </row>
    <row r="56" spans="1:11" ht="12.75" customHeight="1">
      <c r="A56" s="15"/>
      <c r="B56" s="114"/>
      <c r="C56" s="115"/>
      <c r="D56" s="115"/>
      <c r="E56" s="115"/>
      <c r="F56" s="116"/>
      <c r="G56" s="117"/>
    </row>
    <row r="57" spans="1:11" ht="13.5" customHeight="1">
      <c r="A57" s="5"/>
      <c r="B57" s="48" t="s">
        <v>33</v>
      </c>
      <c r="C57" s="49"/>
      <c r="D57" s="49"/>
      <c r="E57" s="49"/>
      <c r="F57" s="50"/>
      <c r="G57" s="51">
        <f>SUM(G50:G56)</f>
        <v>589727</v>
      </c>
    </row>
    <row r="58" spans="1:11" ht="12" customHeight="1">
      <c r="A58" s="2"/>
      <c r="B58" s="39"/>
      <c r="C58" s="40"/>
      <c r="D58" s="40"/>
      <c r="E58" s="52"/>
      <c r="F58" s="41"/>
      <c r="G58" s="41"/>
    </row>
    <row r="59" spans="1:11" ht="12" customHeight="1">
      <c r="A59" s="5"/>
      <c r="B59" s="28" t="s">
        <v>34</v>
      </c>
      <c r="C59" s="29"/>
      <c r="D59" s="30"/>
      <c r="E59" s="30"/>
      <c r="F59" s="31"/>
      <c r="G59" s="31"/>
    </row>
    <row r="60" spans="1:11" ht="24" customHeight="1">
      <c r="A60" s="5"/>
      <c r="B60" s="42" t="s">
        <v>35</v>
      </c>
      <c r="C60" s="43" t="s">
        <v>30</v>
      </c>
      <c r="D60" s="43" t="s">
        <v>31</v>
      </c>
      <c r="E60" s="42" t="s">
        <v>19</v>
      </c>
      <c r="F60" s="43" t="s">
        <v>20</v>
      </c>
      <c r="G60" s="42" t="s">
        <v>21</v>
      </c>
    </row>
    <row r="61" spans="1:11" ht="24" customHeight="1">
      <c r="A61" s="69"/>
      <c r="B61" s="137" t="s">
        <v>105</v>
      </c>
      <c r="C61" s="140" t="s">
        <v>103</v>
      </c>
      <c r="D61" s="151">
        <v>100</v>
      </c>
      <c r="E61" s="140" t="s">
        <v>109</v>
      </c>
      <c r="F61" s="141">
        <v>1300</v>
      </c>
      <c r="G61" s="142">
        <f>+D61*F61</f>
        <v>130000</v>
      </c>
    </row>
    <row r="62" spans="1:11" ht="24" customHeight="1">
      <c r="A62" s="69"/>
      <c r="B62" s="137" t="s">
        <v>110</v>
      </c>
      <c r="C62" s="140" t="s">
        <v>111</v>
      </c>
      <c r="D62" s="151">
        <v>7</v>
      </c>
      <c r="E62" s="140" t="s">
        <v>112</v>
      </c>
      <c r="F62" s="141">
        <v>22491</v>
      </c>
      <c r="G62" s="142">
        <f>+D62*F62</f>
        <v>157437</v>
      </c>
    </row>
    <row r="63" spans="1:11" ht="24" customHeight="1">
      <c r="A63" s="69"/>
      <c r="B63" s="137" t="s">
        <v>106</v>
      </c>
      <c r="C63" s="140" t="s">
        <v>103</v>
      </c>
      <c r="D63" s="149">
        <v>6</v>
      </c>
      <c r="E63" s="140" t="s">
        <v>70</v>
      </c>
      <c r="F63" s="141">
        <v>10000</v>
      </c>
      <c r="G63" s="142">
        <f>+D63*F63</f>
        <v>60000</v>
      </c>
    </row>
    <row r="64" spans="1:11" ht="24" customHeight="1">
      <c r="A64" s="69"/>
      <c r="B64" s="137" t="s">
        <v>102</v>
      </c>
      <c r="C64" s="140" t="s">
        <v>103</v>
      </c>
      <c r="D64" s="149">
        <v>100</v>
      </c>
      <c r="E64" s="140" t="s">
        <v>104</v>
      </c>
      <c r="F64" s="141">
        <v>1650</v>
      </c>
      <c r="G64" s="142">
        <f>+D64*F64</f>
        <v>165000</v>
      </c>
    </row>
    <row r="65" spans="1:7" ht="24" customHeight="1">
      <c r="A65" s="69"/>
      <c r="B65" s="137" t="s">
        <v>100</v>
      </c>
      <c r="C65" s="140" t="s">
        <v>32</v>
      </c>
      <c r="D65" s="149">
        <v>90</v>
      </c>
      <c r="E65" s="150" t="s">
        <v>101</v>
      </c>
      <c r="F65" s="141">
        <v>952</v>
      </c>
      <c r="G65" s="142">
        <f>+D65*F65</f>
        <v>85680</v>
      </c>
    </row>
    <row r="66" spans="1:7" ht="13.5" customHeight="1">
      <c r="A66" s="5"/>
      <c r="B66" s="53" t="s">
        <v>36</v>
      </c>
      <c r="C66" s="54"/>
      <c r="D66" s="54"/>
      <c r="E66" s="54"/>
      <c r="F66" s="55"/>
      <c r="G66" s="56">
        <f>SUM(G61:G65)</f>
        <v>598117</v>
      </c>
    </row>
    <row r="67" spans="1:7" ht="12" customHeight="1">
      <c r="A67" s="2"/>
      <c r="B67" s="72"/>
      <c r="C67" s="72"/>
      <c r="D67" s="72"/>
      <c r="E67" s="72"/>
      <c r="F67" s="73"/>
      <c r="G67" s="73"/>
    </row>
    <row r="68" spans="1:7" ht="12" customHeight="1">
      <c r="A68" s="69"/>
      <c r="B68" s="74" t="s">
        <v>37</v>
      </c>
      <c r="C68" s="75"/>
      <c r="D68" s="75"/>
      <c r="E68" s="75"/>
      <c r="F68" s="75"/>
      <c r="G68" s="76">
        <f>G33+G38+G46+G57+G66</f>
        <v>2751844</v>
      </c>
    </row>
    <row r="69" spans="1:7" ht="12" customHeight="1">
      <c r="A69" s="69"/>
      <c r="B69" s="77" t="s">
        <v>38</v>
      </c>
      <c r="C69" s="58"/>
      <c r="D69" s="58"/>
      <c r="E69" s="58"/>
      <c r="F69" s="58"/>
      <c r="G69" s="78">
        <f>G68*0.05</f>
        <v>137592.20000000001</v>
      </c>
    </row>
    <row r="70" spans="1:7" ht="12" customHeight="1">
      <c r="A70" s="69"/>
      <c r="B70" s="79" t="s">
        <v>39</v>
      </c>
      <c r="C70" s="57"/>
      <c r="D70" s="57"/>
      <c r="E70" s="57"/>
      <c r="F70" s="57"/>
      <c r="G70" s="80">
        <f>G69+G68</f>
        <v>2889436.2</v>
      </c>
    </row>
    <row r="71" spans="1:7" ht="12" customHeight="1">
      <c r="A71" s="69"/>
      <c r="B71" s="77" t="s">
        <v>40</v>
      </c>
      <c r="C71" s="58"/>
      <c r="D71" s="58"/>
      <c r="E71" s="58"/>
      <c r="F71" s="58"/>
      <c r="G71" s="78">
        <f>G12</f>
        <v>5800000</v>
      </c>
    </row>
    <row r="72" spans="1:7" ht="12" customHeight="1">
      <c r="A72" s="69"/>
      <c r="B72" s="81" t="s">
        <v>41</v>
      </c>
      <c r="C72" s="82"/>
      <c r="D72" s="82"/>
      <c r="E72" s="82"/>
      <c r="F72" s="82"/>
      <c r="G72" s="83">
        <f>G71-G70</f>
        <v>2910563.8</v>
      </c>
    </row>
    <row r="73" spans="1:7" ht="12" customHeight="1">
      <c r="A73" s="69"/>
      <c r="B73" s="70" t="s">
        <v>42</v>
      </c>
      <c r="C73" s="71"/>
      <c r="D73" s="71"/>
      <c r="E73" s="71"/>
      <c r="F73" s="71"/>
      <c r="G73" s="66"/>
    </row>
    <row r="74" spans="1:7" ht="12.75" customHeight="1" thickBot="1">
      <c r="A74" s="69"/>
      <c r="B74" s="84"/>
      <c r="C74" s="71"/>
      <c r="D74" s="71"/>
      <c r="E74" s="71"/>
      <c r="F74" s="71"/>
      <c r="G74" s="66"/>
    </row>
    <row r="75" spans="1:7" ht="12" customHeight="1">
      <c r="A75" s="69"/>
      <c r="B75" s="96" t="s">
        <v>43</v>
      </c>
      <c r="C75" s="97"/>
      <c r="D75" s="97"/>
      <c r="E75" s="97"/>
      <c r="F75" s="98"/>
      <c r="G75" s="66"/>
    </row>
    <row r="76" spans="1:7" ht="12" customHeight="1">
      <c r="A76" s="69"/>
      <c r="B76" s="99" t="s">
        <v>44</v>
      </c>
      <c r="C76" s="68"/>
      <c r="D76" s="68"/>
      <c r="E76" s="68"/>
      <c r="F76" s="100"/>
      <c r="G76" s="66"/>
    </row>
    <row r="77" spans="1:7" ht="12" customHeight="1">
      <c r="A77" s="69"/>
      <c r="B77" s="99" t="s">
        <v>116</v>
      </c>
      <c r="C77" s="68"/>
      <c r="D77" s="68"/>
      <c r="E77" s="68"/>
      <c r="F77" s="100"/>
      <c r="G77" s="66"/>
    </row>
    <row r="78" spans="1:7" ht="12" customHeight="1">
      <c r="A78" s="69"/>
      <c r="B78" s="99" t="s">
        <v>117</v>
      </c>
      <c r="C78" s="68"/>
      <c r="D78" s="68"/>
      <c r="E78" s="68"/>
      <c r="F78" s="100"/>
      <c r="G78" s="66"/>
    </row>
    <row r="79" spans="1:7" ht="12" customHeight="1">
      <c r="A79" s="69"/>
      <c r="B79" s="99" t="s">
        <v>45</v>
      </c>
      <c r="C79" s="68"/>
      <c r="D79" s="68"/>
      <c r="E79" s="68"/>
      <c r="F79" s="100"/>
      <c r="G79" s="66"/>
    </row>
    <row r="80" spans="1:7" ht="12" customHeight="1">
      <c r="A80" s="69"/>
      <c r="B80" s="99" t="s">
        <v>46</v>
      </c>
      <c r="C80" s="68"/>
      <c r="D80" s="68"/>
      <c r="E80" s="68"/>
      <c r="F80" s="100"/>
      <c r="G80" s="66"/>
    </row>
    <row r="81" spans="1:7" ht="12.75" customHeight="1" thickBot="1">
      <c r="A81" s="69"/>
      <c r="B81" s="101" t="s">
        <v>118</v>
      </c>
      <c r="C81" s="102"/>
      <c r="D81" s="102"/>
      <c r="E81" s="102"/>
      <c r="F81" s="103"/>
      <c r="G81" s="66"/>
    </row>
    <row r="82" spans="1:7" ht="12.75" customHeight="1">
      <c r="A82" s="69"/>
      <c r="B82" s="94"/>
      <c r="C82" s="68"/>
      <c r="D82" s="68"/>
      <c r="E82" s="68"/>
      <c r="F82" s="68"/>
      <c r="G82" s="66"/>
    </row>
    <row r="83" spans="1:7" ht="15" customHeight="1" thickBot="1">
      <c r="A83" s="69"/>
      <c r="B83" s="154" t="s">
        <v>47</v>
      </c>
      <c r="C83" s="155"/>
      <c r="D83" s="93"/>
      <c r="E83" s="60"/>
      <c r="F83" s="60"/>
      <c r="G83" s="66"/>
    </row>
    <row r="84" spans="1:7" ht="12" customHeight="1">
      <c r="A84" s="69"/>
      <c r="B84" s="86" t="s">
        <v>35</v>
      </c>
      <c r="C84" s="61" t="s">
        <v>48</v>
      </c>
      <c r="D84" s="87" t="s">
        <v>49</v>
      </c>
      <c r="E84" s="60"/>
      <c r="F84" s="60"/>
      <c r="G84" s="66"/>
    </row>
    <row r="85" spans="1:7" ht="12" customHeight="1">
      <c r="A85" s="69"/>
      <c r="B85" s="88" t="s">
        <v>50</v>
      </c>
      <c r="C85" s="62">
        <f>+G33</f>
        <v>1564000</v>
      </c>
      <c r="D85" s="89">
        <f>(C85/C91)</f>
        <v>0.54128206741508944</v>
      </c>
      <c r="E85" s="60"/>
      <c r="F85" s="60"/>
      <c r="G85" s="66"/>
    </row>
    <row r="86" spans="1:7" ht="12" customHeight="1">
      <c r="A86" s="69"/>
      <c r="B86" s="88" t="s">
        <v>51</v>
      </c>
      <c r="C86" s="62">
        <f>+G38</f>
        <v>0</v>
      </c>
      <c r="D86" s="89">
        <v>0</v>
      </c>
      <c r="E86" s="60"/>
      <c r="F86" s="60"/>
      <c r="G86" s="66"/>
    </row>
    <row r="87" spans="1:7" ht="12" customHeight="1">
      <c r="A87" s="69"/>
      <c r="B87" s="88" t="s">
        <v>52</v>
      </c>
      <c r="C87" s="62">
        <f>+G46</f>
        <v>0</v>
      </c>
      <c r="D87" s="89">
        <f>(C87/C91)</f>
        <v>0</v>
      </c>
      <c r="E87" s="60"/>
      <c r="F87" s="60"/>
      <c r="G87" s="66"/>
    </row>
    <row r="88" spans="1:7" ht="12" customHeight="1">
      <c r="A88" s="69"/>
      <c r="B88" s="88" t="s">
        <v>29</v>
      </c>
      <c r="C88" s="62">
        <f>+G57</f>
        <v>589727</v>
      </c>
      <c r="D88" s="89">
        <f>(C88/C91)</f>
        <v>0.20409760215505016</v>
      </c>
      <c r="E88" s="60"/>
      <c r="F88" s="60"/>
      <c r="G88" s="66"/>
    </row>
    <row r="89" spans="1:7" ht="12" customHeight="1">
      <c r="A89" s="69"/>
      <c r="B89" s="88" t="s">
        <v>53</v>
      </c>
      <c r="C89" s="63">
        <f>+G66</f>
        <v>598117</v>
      </c>
      <c r="D89" s="89">
        <f>(C89/C91)</f>
        <v>0.2070012828108127</v>
      </c>
      <c r="E89" s="65"/>
      <c r="F89" s="65"/>
      <c r="G89" s="66"/>
    </row>
    <row r="90" spans="1:7" ht="12" customHeight="1">
      <c r="A90" s="69"/>
      <c r="B90" s="88" t="s">
        <v>54</v>
      </c>
      <c r="C90" s="63">
        <f>+G69</f>
        <v>137592.20000000001</v>
      </c>
      <c r="D90" s="89">
        <f>(C90/C91)</f>
        <v>4.7619047619047623E-2</v>
      </c>
      <c r="E90" s="65"/>
      <c r="F90" s="65"/>
      <c r="G90" s="66"/>
    </row>
    <row r="91" spans="1:7" ht="12.75" customHeight="1" thickBot="1">
      <c r="A91" s="69"/>
      <c r="B91" s="90" t="s">
        <v>55</v>
      </c>
      <c r="C91" s="91">
        <f>SUM(C85:C90)</f>
        <v>2889436.2</v>
      </c>
      <c r="D91" s="92">
        <f>SUM(D85:D90)</f>
        <v>1</v>
      </c>
      <c r="E91" s="65"/>
      <c r="F91" s="65"/>
      <c r="G91" s="66"/>
    </row>
    <row r="92" spans="1:7" ht="12" customHeight="1">
      <c r="A92" s="69"/>
      <c r="B92" s="84"/>
      <c r="C92" s="71"/>
      <c r="D92" s="71"/>
      <c r="E92" s="71"/>
      <c r="F92" s="71"/>
      <c r="G92" s="66"/>
    </row>
    <row r="93" spans="1:7" ht="12.75" customHeight="1">
      <c r="A93" s="69"/>
      <c r="B93" s="85"/>
      <c r="C93" s="71"/>
      <c r="D93" s="71"/>
      <c r="E93" s="71"/>
      <c r="F93" s="71"/>
      <c r="G93" s="66"/>
    </row>
    <row r="94" spans="1:7" ht="12" customHeight="1" thickBot="1">
      <c r="A94" s="59"/>
      <c r="B94" s="105"/>
      <c r="C94" s="106" t="s">
        <v>113</v>
      </c>
      <c r="D94" s="107"/>
      <c r="E94" s="108"/>
      <c r="F94" s="64"/>
      <c r="G94" s="66"/>
    </row>
    <row r="95" spans="1:7" ht="12" customHeight="1">
      <c r="A95" s="69"/>
      <c r="B95" s="109" t="s">
        <v>114</v>
      </c>
      <c r="C95" s="164">
        <v>1500</v>
      </c>
      <c r="D95" s="164">
        <v>1800</v>
      </c>
      <c r="E95" s="165">
        <v>2000</v>
      </c>
      <c r="F95" s="104"/>
      <c r="G95" s="67"/>
    </row>
    <row r="96" spans="1:7" ht="12.75" customHeight="1" thickBot="1">
      <c r="A96" s="69" t="s">
        <v>119</v>
      </c>
      <c r="B96" s="90" t="s">
        <v>115</v>
      </c>
      <c r="C96" s="91">
        <f>(G70/C95)</f>
        <v>1926.2908000000002</v>
      </c>
      <c r="D96" s="91">
        <f>(G70/D95)</f>
        <v>1605.2423333333334</v>
      </c>
      <c r="E96" s="110">
        <f>(G70/E95)</f>
        <v>1444.7181</v>
      </c>
      <c r="F96" s="104"/>
      <c r="G96" s="67"/>
    </row>
    <row r="97" spans="1:7" ht="15.6" customHeight="1">
      <c r="A97" s="69"/>
      <c r="B97" s="95" t="s">
        <v>56</v>
      </c>
      <c r="C97" s="68"/>
      <c r="D97" s="68"/>
      <c r="E97" s="68"/>
      <c r="F97" s="68"/>
      <c r="G97" s="68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2021-03-01T14:29:57Z</cp:lastPrinted>
  <dcterms:created xsi:type="dcterms:W3CDTF">2020-11-27T12:49:26Z</dcterms:created>
  <dcterms:modified xsi:type="dcterms:W3CDTF">2021-04-07T15:06:39Z</dcterms:modified>
</cp:coreProperties>
</file>