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picultur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4" l="1"/>
  <c r="G48" i="4"/>
  <c r="G47" i="4"/>
  <c r="G46" i="4"/>
  <c r="G45" i="4"/>
  <c r="G44" i="4"/>
  <c r="G43" i="4"/>
  <c r="G42" i="4"/>
  <c r="G27" i="4"/>
  <c r="G26" i="4"/>
  <c r="G25" i="4"/>
  <c r="G24" i="4"/>
  <c r="G23" i="4"/>
  <c r="G22" i="4"/>
  <c r="G21" i="4"/>
  <c r="G12" i="4"/>
  <c r="G60" i="4" s="1"/>
  <c r="G55" i="4"/>
  <c r="C78" i="4" s="1"/>
  <c r="G38" i="4"/>
  <c r="C76" i="4" s="1"/>
  <c r="G33" i="4"/>
  <c r="C75" i="4" s="1"/>
  <c r="G28" i="4" l="1"/>
  <c r="G50" i="4"/>
  <c r="C77" i="4" s="1"/>
  <c r="C74" i="4" l="1"/>
  <c r="G57" i="4"/>
  <c r="G58" i="4" s="1"/>
  <c r="G59" i="4" s="1"/>
  <c r="C85" i="4" s="1"/>
  <c r="C79" i="4"/>
  <c r="E85" i="4" l="1"/>
  <c r="G61" i="4"/>
  <c r="D85" i="4"/>
  <c r="C80" i="4"/>
  <c r="D76" i="4" l="1"/>
  <c r="D78" i="4"/>
  <c r="D77" i="4"/>
  <c r="D74" i="4"/>
  <c r="D79" i="4"/>
  <c r="D80" i="4" l="1"/>
</calcChain>
</file>

<file path=xl/sharedStrings.xml><?xml version="1.0" encoding="utf-8"?>
<sst xmlns="http://schemas.openxmlformats.org/spreadsheetml/2006/main" count="138" uniqueCount="100">
  <si>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</si>
  <si>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</si>
  <si>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</si>
  <si>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</si>
  <si>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</si>
  <si>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</si>
  <si>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</si>
  <si>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</si>
  <si>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</si>
  <si>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</si>
  <si>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</si>
  <si>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</si>
  <si>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</si>
  <si>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</si>
  <si>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</si>
  <si>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</si>
  <si>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</si>
  <si>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</si>
  <si>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</si>
  <si>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</si>
  <si>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</si>
  <si>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</si>
  <si>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</si>
  <si>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</si>
  <si>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</si>
  <si>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</si>
  <si>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</si>
  <si>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</si>
  <si>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</si>
  <si>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</si>
  <si>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</si>
  <si>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</si>
  <si>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</si>
  <si>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</si>
  <si>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</si>
  <si>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</si>
  <si>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</si>
  <si>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</si>
  <si>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</si>
  <si>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</si>
  <si>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</si>
  <si>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</si>
  <si>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</si>
  <si>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</si>
  <si>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</si>
  <si>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</si>
  <si>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</si>
  <si>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</si>
  <si>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</si>
  <si>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</si>
  <si>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</si>
  <si>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</si>
  <si>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</si>
  <si>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</si>
  <si>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</si>
  <si>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</si>
  <si>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</si>
  <si>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</si>
  <si>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MERCADO LOCAL</t>
  </si>
  <si>
    <t>Cosecha</t>
  </si>
  <si>
    <t>Costo unitario ($/u) (*)</t>
  </si>
  <si>
    <t>abril</t>
  </si>
  <si>
    <t>MIEL</t>
  </si>
  <si>
    <t>MULTIFLORA</t>
  </si>
  <si>
    <t>MEDIO</t>
  </si>
  <si>
    <t>BIO BIO</t>
  </si>
  <si>
    <t>CONCEPCION</t>
  </si>
  <si>
    <t>MAR-ABR 2021</t>
  </si>
  <si>
    <t>PROBLEMAS DE FLORACIÓN - Sequías</t>
  </si>
  <si>
    <t>Manejo otoño</t>
  </si>
  <si>
    <t>Manejo invierno</t>
  </si>
  <si>
    <t>jun/agos</t>
  </si>
  <si>
    <t>Manejo primevera</t>
  </si>
  <si>
    <t>octu/dic</t>
  </si>
  <si>
    <t>Manejo sanitario</t>
  </si>
  <si>
    <t>Agos/marzo</t>
  </si>
  <si>
    <t>dic/febr</t>
  </si>
  <si>
    <t>Envasado</t>
  </si>
  <si>
    <t>Multiplicacion de nucleos</t>
  </si>
  <si>
    <t>oct/noviem</t>
  </si>
  <si>
    <t>Cera</t>
  </si>
  <si>
    <t xml:space="preserve"> Oct</t>
  </si>
  <si>
    <t>Cuma Var</t>
  </si>
  <si>
    <t>agosto / marzo</t>
  </si>
  <si>
    <t>Azucar(alim/manten-estimulo</t>
  </si>
  <si>
    <t xml:space="preserve">mayo /julio </t>
  </si>
  <si>
    <t>Envases para la miel</t>
  </si>
  <si>
    <t>Sept / Oct</t>
  </si>
  <si>
    <t>Azucar Flor</t>
  </si>
  <si>
    <t>Levadura cerveza micronizada</t>
  </si>
  <si>
    <t>Promotor l</t>
  </si>
  <si>
    <t>Agos/Sept</t>
  </si>
  <si>
    <t>Servicio estampado</t>
  </si>
  <si>
    <t>Diciembre</t>
  </si>
  <si>
    <t>RENDIMIENTO (Kg/colmena.)</t>
  </si>
  <si>
    <t>ESCENARIOS COSTO UNITARIO  ($/kg)</t>
  </si>
  <si>
    <t>Rendimiento (kg/colmena)</t>
  </si>
  <si>
    <t>Dic/2020-Febrero/2021</t>
  </si>
  <si>
    <t>PRECIO ESPERADO ($/kg)</t>
  </si>
  <si>
    <t>COSTOS DIRECTOS DE PRODUCCIÓN POR COLMENA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</si>
</sst>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theme="1"/>
      <name val="Arial Narrow"/>
      <family val="2"/>
    </font>
    <font>
      <sz val="7"/>
      <color indexed="8"/>
      <name val="Helvetica Neue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7" fillId="0" borderId="0" applyFont="0" applyFill="0" applyBorder="0" applyAlignment="0" applyProtection="0"/>
    <xf numFmtId="0" fontId="20" fillId="0" borderId="1"/>
    <xf numFmtId="168" fontId="2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9" fillId="0" borderId="2" xfId="2" applyFont="1" applyBorder="1" applyAlignment="1">
      <alignment horizontal="center"/>
    </xf>
    <xf numFmtId="168" fontId="19" fillId="0" borderId="2" xfId="3" applyFont="1" applyFill="1" applyBorder="1" applyAlignment="1">
      <alignment horizontal="center"/>
    </xf>
    <xf numFmtId="0" fontId="19" fillId="0" borderId="2" xfId="2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2" xfId="0" applyNumberFormat="1" applyFont="1" applyFill="1" applyBorder="1" applyAlignment="1">
      <alignment horizontal="center" vertical="center" wrapText="1"/>
    </xf>
    <xf numFmtId="0" fontId="19" fillId="0" borderId="2" xfId="2" applyFont="1" applyBorder="1"/>
    <xf numFmtId="170" fontId="19" fillId="0" borderId="2" xfId="0" applyNumberFormat="1" applyFont="1" applyBorder="1"/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70" fontId="3" fillId="3" borderId="1" xfId="0" applyNumberFormat="1" applyFont="1" applyFill="1" applyBorder="1" applyAlignment="1">
      <alignment vertical="center"/>
    </xf>
    <xf numFmtId="0" fontId="13" fillId="0" borderId="2" xfId="2" applyFont="1" applyBorder="1" applyAlignment="1">
      <alignment horizontal="left"/>
    </xf>
    <xf numFmtId="0" fontId="13" fillId="0" borderId="2" xfId="2" applyFont="1" applyBorder="1" applyAlignment="1">
      <alignment horizontal="center"/>
    </xf>
    <xf numFmtId="167" fontId="13" fillId="0" borderId="2" xfId="2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0" fontId="19" fillId="0" borderId="2" xfId="2" applyFont="1" applyFill="1" applyBorder="1"/>
    <xf numFmtId="170" fontId="19" fillId="10" borderId="2" xfId="0" applyNumberFormat="1" applyFont="1" applyFill="1" applyBorder="1"/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3" fontId="19" fillId="10" borderId="2" xfId="0" applyNumberFormat="1" applyFont="1" applyFill="1" applyBorder="1" applyAlignment="1">
      <alignment horizontal="right" indent="1"/>
    </xf>
    <xf numFmtId="3" fontId="18" fillId="0" borderId="2" xfId="0" applyNumberFormat="1" applyFont="1" applyBorder="1"/>
    <xf numFmtId="49" fontId="1" fillId="5" borderId="4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5" fontId="1" fillId="5" borderId="6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vertical="center"/>
    </xf>
    <xf numFmtId="49" fontId="1" fillId="5" borderId="7" xfId="0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3" fillId="2" borderId="5" xfId="0" applyFont="1" applyFill="1" applyBorder="1" applyAlignment="1"/>
    <xf numFmtId="165" fontId="1" fillId="2" borderId="6" xfId="0" applyNumberFormat="1" applyFont="1" applyFill="1" applyBorder="1" applyAlignment="1">
      <alignment vertical="center"/>
    </xf>
    <xf numFmtId="49" fontId="13" fillId="2" borderId="7" xfId="0" applyNumberFormat="1" applyFont="1" applyFill="1" applyBorder="1" applyAlignment="1">
      <alignment vertical="center"/>
    </xf>
    <xf numFmtId="165" fontId="1" fillId="2" borderId="8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6" fontId="11" fillId="2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170" fontId="11" fillId="2" borderId="2" xfId="0" applyNumberFormat="1" applyFont="1" applyFill="1" applyBorder="1" applyAlignment="1">
      <alignment vertical="center"/>
    </xf>
    <xf numFmtId="0" fontId="22" fillId="0" borderId="2" xfId="2" applyFont="1" applyBorder="1"/>
    <xf numFmtId="0" fontId="22" fillId="0" borderId="2" xfId="2" applyFont="1" applyBorder="1" applyAlignment="1">
      <alignment horizontal="center"/>
    </xf>
    <xf numFmtId="169" fontId="22" fillId="0" borderId="2" xfId="1" applyNumberFormat="1" applyFont="1" applyBorder="1" applyAlignment="1"/>
    <xf numFmtId="170" fontId="22" fillId="0" borderId="2" xfId="0" applyNumberFormat="1" applyFont="1" applyBorder="1"/>
    <xf numFmtId="0" fontId="23" fillId="0" borderId="2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24" fillId="10" borderId="2" xfId="0" applyFont="1" applyFill="1" applyBorder="1" applyAlignment="1">
      <alignment horizontal="right" wrapText="1"/>
    </xf>
    <xf numFmtId="0" fontId="24" fillId="10" borderId="2" xfId="0" applyFont="1" applyFill="1" applyBorder="1" applyAlignment="1">
      <alignment horizontal="right"/>
    </xf>
    <xf numFmtId="3" fontId="24" fillId="10" borderId="2" xfId="0" applyNumberFormat="1" applyFont="1" applyFill="1" applyBorder="1" applyAlignment="1">
      <alignment horizontal="right"/>
    </xf>
    <xf numFmtId="17" fontId="24" fillId="10" borderId="2" xfId="0" applyNumberFormat="1" applyFont="1" applyFill="1" applyBorder="1" applyAlignment="1">
      <alignment horizontal="right"/>
    </xf>
    <xf numFmtId="0" fontId="24" fillId="10" borderId="2" xfId="0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right" wrapText="1"/>
    </xf>
    <xf numFmtId="0" fontId="25" fillId="0" borderId="2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90500"/>
          <a:ext cx="58388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topLeftCell="A48" workbookViewId="0">
      <selection activeCell="J37" sqref="J37"/>
    </sheetView>
  </sheetViews>
  <sheetFormatPr baseColWidth="10" defaultRowHeight="15" x14ac:dyDescent="0.25"/>
  <cols>
    <col min="1" max="1" width="4.5703125" style="19" customWidth="1"/>
    <col min="2" max="2" width="20.7109375" style="19" customWidth="1"/>
    <col min="3" max="3" width="17.28515625" style="19" customWidth="1"/>
    <col min="4" max="6" width="11.42578125" style="19"/>
    <col min="7" max="7" width="15" style="19" customWidth="1"/>
    <col min="8" max="16384" width="11.42578125" style="19"/>
  </cols>
  <sheetData>
    <row r="1" spans="2:7" x14ac:dyDescent="0.25">
      <c r="B1" s="18"/>
      <c r="C1" s="18"/>
      <c r="D1" s="18"/>
      <c r="E1" s="18"/>
      <c r="F1" s="18"/>
      <c r="G1" s="18"/>
    </row>
    <row r="2" spans="2:7" x14ac:dyDescent="0.25">
      <c r="B2" s="18"/>
      <c r="C2" s="18"/>
      <c r="D2" s="18"/>
      <c r="E2" s="18"/>
      <c r="F2" s="18"/>
      <c r="G2" s="18"/>
    </row>
    <row r="3" spans="2:7" x14ac:dyDescent="0.25">
      <c r="B3" s="18"/>
      <c r="C3" s="18"/>
      <c r="D3" s="18"/>
      <c r="E3" s="18"/>
      <c r="F3" s="18"/>
      <c r="G3" s="18"/>
    </row>
    <row r="4" spans="2:7" x14ac:dyDescent="0.25">
      <c r="B4" s="18"/>
      <c r="C4" s="18"/>
      <c r="D4" s="18"/>
      <c r="E4" s="18"/>
      <c r="F4" s="18"/>
      <c r="G4" s="18"/>
    </row>
    <row r="5" spans="2:7" x14ac:dyDescent="0.25">
      <c r="B5" s="18"/>
      <c r="C5" s="18"/>
      <c r="D5" s="18"/>
      <c r="E5" s="18"/>
      <c r="F5" s="18"/>
      <c r="G5" s="18"/>
    </row>
    <row r="6" spans="2:7" x14ac:dyDescent="0.25">
      <c r="B6" s="18"/>
      <c r="C6" s="18"/>
      <c r="D6" s="18"/>
      <c r="E6" s="18"/>
      <c r="F6" s="18"/>
      <c r="G6" s="18"/>
    </row>
    <row r="7" spans="2:7" x14ac:dyDescent="0.25">
      <c r="B7" s="18"/>
      <c r="C7" s="18"/>
      <c r="D7" s="18"/>
      <c r="E7" s="18"/>
      <c r="F7" s="18"/>
      <c r="G7" s="18"/>
    </row>
    <row r="8" spans="2:7" x14ac:dyDescent="0.25">
      <c r="B8" s="18"/>
      <c r="C8" s="18"/>
      <c r="D8" s="18"/>
      <c r="E8" s="18"/>
      <c r="F8" s="18"/>
      <c r="G8" s="18"/>
    </row>
    <row r="9" spans="2:7" x14ac:dyDescent="0.25">
      <c r="B9" s="46" t="s">
        <v>0</v>
      </c>
      <c r="C9" s="113" t="s">
        <v>62</v>
      </c>
      <c r="D9" s="20"/>
      <c r="E9" s="107" t="s">
        <v>94</v>
      </c>
      <c r="F9" s="108"/>
      <c r="G9" s="115">
        <v>25</v>
      </c>
    </row>
    <row r="10" spans="2:7" x14ac:dyDescent="0.25">
      <c r="B10" s="47" t="s">
        <v>1</v>
      </c>
      <c r="C10" s="114" t="s">
        <v>63</v>
      </c>
      <c r="D10" s="21"/>
      <c r="E10" s="109" t="s">
        <v>2</v>
      </c>
      <c r="F10" s="110"/>
      <c r="G10" s="116" t="s">
        <v>67</v>
      </c>
    </row>
    <row r="11" spans="2:7" x14ac:dyDescent="0.25">
      <c r="B11" s="47" t="s">
        <v>3</v>
      </c>
      <c r="C11" s="114" t="s">
        <v>64</v>
      </c>
      <c r="D11" s="21"/>
      <c r="E11" s="109" t="s">
        <v>98</v>
      </c>
      <c r="F11" s="110"/>
      <c r="G11" s="115">
        <v>4000</v>
      </c>
    </row>
    <row r="12" spans="2:7" x14ac:dyDescent="0.25">
      <c r="B12" s="47" t="s">
        <v>4</v>
      </c>
      <c r="C12" s="114" t="s">
        <v>65</v>
      </c>
      <c r="D12" s="21"/>
      <c r="E12" s="50" t="s">
        <v>5</v>
      </c>
      <c r="F12" s="51"/>
      <c r="G12" s="115">
        <f>G9*G11</f>
        <v>100000</v>
      </c>
    </row>
    <row r="13" spans="2:7" x14ac:dyDescent="0.25">
      <c r="B13" s="47" t="s">
        <v>6</v>
      </c>
      <c r="C13" s="114" t="s">
        <v>66</v>
      </c>
      <c r="D13" s="21"/>
      <c r="E13" s="109" t="s">
        <v>7</v>
      </c>
      <c r="F13" s="110"/>
      <c r="G13" s="117" t="s">
        <v>58</v>
      </c>
    </row>
    <row r="14" spans="2:7" x14ac:dyDescent="0.25">
      <c r="B14" s="47" t="s">
        <v>8</v>
      </c>
      <c r="C14" s="48" t="s">
        <v>57</v>
      </c>
      <c r="D14" s="21"/>
      <c r="E14" s="109" t="s">
        <v>9</v>
      </c>
      <c r="F14" s="110"/>
      <c r="G14" s="116" t="s">
        <v>97</v>
      </c>
    </row>
    <row r="15" spans="2:7" ht="30" customHeight="1" x14ac:dyDescent="0.25">
      <c r="B15" s="47" t="s">
        <v>10</v>
      </c>
      <c r="C15" s="49">
        <v>44166</v>
      </c>
      <c r="D15" s="21"/>
      <c r="E15" s="111" t="s">
        <v>11</v>
      </c>
      <c r="F15" s="112"/>
      <c r="G15" s="118" t="s">
        <v>68</v>
      </c>
    </row>
    <row r="16" spans="2:7" x14ac:dyDescent="0.25">
      <c r="B16" s="22"/>
      <c r="C16" s="23"/>
      <c r="D16" s="20"/>
      <c r="E16" s="20"/>
      <c r="F16" s="20"/>
      <c r="G16" s="24"/>
    </row>
    <row r="17" spans="2:7" x14ac:dyDescent="0.25">
      <c r="B17" s="103" t="s">
        <v>99</v>
      </c>
      <c r="C17" s="104"/>
      <c r="D17" s="104"/>
      <c r="E17" s="104"/>
      <c r="F17" s="104"/>
      <c r="G17" s="104"/>
    </row>
    <row r="18" spans="2:7" x14ac:dyDescent="0.25">
      <c r="B18" s="20"/>
      <c r="C18" s="25"/>
      <c r="D18" s="25"/>
      <c r="E18" s="25"/>
      <c r="F18" s="20"/>
      <c r="G18" s="20"/>
    </row>
    <row r="19" spans="2:7" x14ac:dyDescent="0.25">
      <c r="B19" s="26" t="s">
        <v>12</v>
      </c>
      <c r="C19" s="27"/>
      <c r="D19" s="27"/>
      <c r="E19" s="27"/>
      <c r="F19" s="27"/>
      <c r="G19" s="27"/>
    </row>
    <row r="20" spans="2:7" ht="24" x14ac:dyDescent="0.25">
      <c r="B20" s="52" t="s">
        <v>13</v>
      </c>
      <c r="C20" s="52" t="s">
        <v>14</v>
      </c>
      <c r="D20" s="52" t="s">
        <v>15</v>
      </c>
      <c r="E20" s="52" t="s">
        <v>16</v>
      </c>
      <c r="F20" s="52" t="s">
        <v>17</v>
      </c>
      <c r="G20" s="52" t="s">
        <v>18</v>
      </c>
    </row>
    <row r="21" spans="2:7" x14ac:dyDescent="0.25">
      <c r="B21" s="98" t="s">
        <v>69</v>
      </c>
      <c r="C21" s="99" t="s">
        <v>19</v>
      </c>
      <c r="D21" s="102">
        <v>0.05</v>
      </c>
      <c r="E21" s="99" t="s">
        <v>61</v>
      </c>
      <c r="F21" s="100">
        <v>37500</v>
      </c>
      <c r="G21" s="101">
        <f t="shared" ref="G21:G25" si="0">F21*D21</f>
        <v>1875</v>
      </c>
    </row>
    <row r="22" spans="2:7" x14ac:dyDescent="0.25">
      <c r="B22" s="98" t="s">
        <v>70</v>
      </c>
      <c r="C22" s="99" t="s">
        <v>19</v>
      </c>
      <c r="D22" s="102">
        <v>0.05</v>
      </c>
      <c r="E22" s="99" t="s">
        <v>71</v>
      </c>
      <c r="F22" s="100">
        <v>37500</v>
      </c>
      <c r="G22" s="101">
        <f t="shared" si="0"/>
        <v>1875</v>
      </c>
    </row>
    <row r="23" spans="2:7" x14ac:dyDescent="0.25">
      <c r="B23" s="98" t="s">
        <v>72</v>
      </c>
      <c r="C23" s="99" t="s">
        <v>19</v>
      </c>
      <c r="D23" s="102">
        <v>0.05</v>
      </c>
      <c r="E23" s="99" t="s">
        <v>73</v>
      </c>
      <c r="F23" s="100">
        <v>37500</v>
      </c>
      <c r="G23" s="101">
        <f t="shared" si="0"/>
        <v>1875</v>
      </c>
    </row>
    <row r="24" spans="2:7" x14ac:dyDescent="0.25">
      <c r="B24" s="98" t="s">
        <v>74</v>
      </c>
      <c r="C24" s="99" t="s">
        <v>19</v>
      </c>
      <c r="D24" s="102">
        <v>0.05</v>
      </c>
      <c r="E24" s="99" t="s">
        <v>75</v>
      </c>
      <c r="F24" s="100">
        <v>37500</v>
      </c>
      <c r="G24" s="101">
        <f t="shared" si="0"/>
        <v>1875</v>
      </c>
    </row>
    <row r="25" spans="2:7" x14ac:dyDescent="0.25">
      <c r="B25" s="98" t="s">
        <v>59</v>
      </c>
      <c r="C25" s="99" t="s">
        <v>19</v>
      </c>
      <c r="D25" s="102">
        <v>0.05</v>
      </c>
      <c r="E25" s="99" t="s">
        <v>76</v>
      </c>
      <c r="F25" s="100">
        <v>37500</v>
      </c>
      <c r="G25" s="101">
        <f t="shared" si="0"/>
        <v>1875</v>
      </c>
    </row>
    <row r="26" spans="2:7" x14ac:dyDescent="0.25">
      <c r="B26" s="98" t="s">
        <v>77</v>
      </c>
      <c r="C26" s="99" t="s">
        <v>19</v>
      </c>
      <c r="D26" s="102">
        <v>0.1</v>
      </c>
      <c r="E26" s="99" t="s">
        <v>76</v>
      </c>
      <c r="F26" s="100">
        <v>15000</v>
      </c>
      <c r="G26" s="101">
        <f>F26*D26</f>
        <v>1500</v>
      </c>
    </row>
    <row r="27" spans="2:7" x14ac:dyDescent="0.25">
      <c r="B27" s="98" t="s">
        <v>78</v>
      </c>
      <c r="C27" s="99" t="s">
        <v>19</v>
      </c>
      <c r="D27" s="102">
        <v>0.2</v>
      </c>
      <c r="E27" s="99" t="s">
        <v>79</v>
      </c>
      <c r="F27" s="100">
        <v>15000</v>
      </c>
      <c r="G27" s="101">
        <f>F27*D27</f>
        <v>3000</v>
      </c>
    </row>
    <row r="28" spans="2:7" x14ac:dyDescent="0.25">
      <c r="B28" s="28" t="s">
        <v>20</v>
      </c>
      <c r="C28" s="29"/>
      <c r="D28" s="29"/>
      <c r="E28" s="29"/>
      <c r="F28" s="30"/>
      <c r="G28" s="31">
        <f>SUM(G21:G27)</f>
        <v>13875</v>
      </c>
    </row>
    <row r="29" spans="2:7" x14ac:dyDescent="0.25">
      <c r="B29" s="20"/>
      <c r="C29" s="20"/>
      <c r="D29" s="20"/>
      <c r="E29" s="20"/>
      <c r="F29" s="32"/>
      <c r="G29" s="32"/>
    </row>
    <row r="30" spans="2:7" x14ac:dyDescent="0.25">
      <c r="B30" s="26" t="s">
        <v>21</v>
      </c>
      <c r="C30" s="33"/>
      <c r="D30" s="33"/>
      <c r="E30" s="33"/>
      <c r="F30" s="27"/>
      <c r="G30" s="27"/>
    </row>
    <row r="31" spans="2:7" ht="24" x14ac:dyDescent="0.25">
      <c r="B31" s="55" t="s">
        <v>13</v>
      </c>
      <c r="C31" s="52" t="s">
        <v>14</v>
      </c>
      <c r="D31" s="52" t="s">
        <v>15</v>
      </c>
      <c r="E31" s="55" t="s">
        <v>16</v>
      </c>
      <c r="F31" s="52" t="s">
        <v>17</v>
      </c>
      <c r="G31" s="55" t="s">
        <v>18</v>
      </c>
    </row>
    <row r="32" spans="2:7" x14ac:dyDescent="0.25">
      <c r="B32" s="56"/>
      <c r="C32" s="57"/>
      <c r="D32" s="57"/>
      <c r="E32" s="57"/>
      <c r="F32" s="56"/>
      <c r="G32" s="54">
        <v>0</v>
      </c>
    </row>
    <row r="33" spans="2:7" x14ac:dyDescent="0.25">
      <c r="B33" s="34" t="s">
        <v>22</v>
      </c>
      <c r="C33" s="35"/>
      <c r="D33" s="35"/>
      <c r="E33" s="35"/>
      <c r="F33" s="36"/>
      <c r="G33" s="58">
        <f>SUM(G32:G32)</f>
        <v>0</v>
      </c>
    </row>
    <row r="34" spans="2:7" x14ac:dyDescent="0.25">
      <c r="B34" s="20"/>
      <c r="C34" s="20"/>
      <c r="D34" s="20"/>
      <c r="E34" s="20"/>
      <c r="F34" s="32"/>
      <c r="G34" s="32"/>
    </row>
    <row r="35" spans="2:7" x14ac:dyDescent="0.25">
      <c r="B35" s="26" t="s">
        <v>23</v>
      </c>
      <c r="C35" s="33"/>
      <c r="D35" s="33"/>
      <c r="E35" s="33"/>
      <c r="F35" s="27"/>
      <c r="G35" s="27"/>
    </row>
    <row r="36" spans="2:7" ht="24" x14ac:dyDescent="0.25">
      <c r="B36" s="55" t="s">
        <v>13</v>
      </c>
      <c r="C36" s="55" t="s">
        <v>14</v>
      </c>
      <c r="D36" s="55" t="s">
        <v>15</v>
      </c>
      <c r="E36" s="55" t="s">
        <v>16</v>
      </c>
      <c r="F36" s="52" t="s">
        <v>17</v>
      </c>
      <c r="G36" s="55" t="s">
        <v>18</v>
      </c>
    </row>
    <row r="37" spans="2:7" x14ac:dyDescent="0.25">
      <c r="B37" s="59"/>
      <c r="C37" s="60"/>
      <c r="D37" s="60"/>
      <c r="E37" s="60"/>
      <c r="F37" s="61"/>
      <c r="G37" s="62">
        <v>0</v>
      </c>
    </row>
    <row r="38" spans="2:7" x14ac:dyDescent="0.25">
      <c r="B38" s="28" t="s">
        <v>24</v>
      </c>
      <c r="C38" s="29"/>
      <c r="D38" s="29"/>
      <c r="E38" s="29"/>
      <c r="F38" s="30"/>
      <c r="G38" s="31">
        <f>SUM(G37:G37)</f>
        <v>0</v>
      </c>
    </row>
    <row r="39" spans="2:7" x14ac:dyDescent="0.25">
      <c r="B39" s="20"/>
      <c r="C39" s="20"/>
      <c r="D39" s="20"/>
      <c r="E39" s="20"/>
      <c r="F39" s="32"/>
      <c r="G39" s="32"/>
    </row>
    <row r="40" spans="2:7" x14ac:dyDescent="0.25">
      <c r="B40" s="26" t="s">
        <v>25</v>
      </c>
      <c r="C40" s="33"/>
      <c r="D40" s="33"/>
      <c r="E40" s="33"/>
      <c r="F40" s="27"/>
      <c r="G40" s="27"/>
    </row>
    <row r="41" spans="2:7" ht="24" x14ac:dyDescent="0.25">
      <c r="B41" s="52" t="s">
        <v>26</v>
      </c>
      <c r="C41" s="52" t="s">
        <v>27</v>
      </c>
      <c r="D41" s="52" t="s">
        <v>28</v>
      </c>
      <c r="E41" s="52" t="s">
        <v>16</v>
      </c>
      <c r="F41" s="52" t="s">
        <v>17</v>
      </c>
      <c r="G41" s="52" t="s">
        <v>18</v>
      </c>
    </row>
    <row r="42" spans="2:7" x14ac:dyDescent="0.25">
      <c r="B42" s="63" t="s">
        <v>80</v>
      </c>
      <c r="C42" s="16" t="s">
        <v>29</v>
      </c>
      <c r="D42" s="119">
        <v>0.3</v>
      </c>
      <c r="E42" s="17" t="s">
        <v>81</v>
      </c>
      <c r="F42" s="62">
        <v>11000</v>
      </c>
      <c r="G42" s="64">
        <f t="shared" ref="G42:G49" si="1">F42*D42</f>
        <v>3300</v>
      </c>
    </row>
    <row r="43" spans="2:7" x14ac:dyDescent="0.25">
      <c r="B43" s="63" t="s">
        <v>82</v>
      </c>
      <c r="C43" s="16" t="s">
        <v>14</v>
      </c>
      <c r="D43" s="119">
        <v>0.4</v>
      </c>
      <c r="E43" s="17" t="s">
        <v>83</v>
      </c>
      <c r="F43" s="62">
        <v>915</v>
      </c>
      <c r="G43" s="64">
        <f t="shared" si="1"/>
        <v>366</v>
      </c>
    </row>
    <row r="44" spans="2:7" x14ac:dyDescent="0.25">
      <c r="B44" s="53" t="s">
        <v>84</v>
      </c>
      <c r="C44" s="16" t="s">
        <v>29</v>
      </c>
      <c r="D44" s="119">
        <v>8</v>
      </c>
      <c r="E44" s="17" t="s">
        <v>85</v>
      </c>
      <c r="F44" s="62">
        <v>940</v>
      </c>
      <c r="G44" s="64">
        <f t="shared" si="1"/>
        <v>7520</v>
      </c>
    </row>
    <row r="45" spans="2:7" x14ac:dyDescent="0.25">
      <c r="B45" s="63" t="s">
        <v>86</v>
      </c>
      <c r="C45" s="16" t="s">
        <v>14</v>
      </c>
      <c r="D45" s="119">
        <v>20</v>
      </c>
      <c r="E45" s="17" t="s">
        <v>87</v>
      </c>
      <c r="F45" s="62">
        <v>190</v>
      </c>
      <c r="G45" s="64">
        <f t="shared" si="1"/>
        <v>3800</v>
      </c>
    </row>
    <row r="46" spans="2:7" x14ac:dyDescent="0.25">
      <c r="B46" s="53" t="s">
        <v>88</v>
      </c>
      <c r="C46" s="16" t="s">
        <v>29</v>
      </c>
      <c r="D46" s="119">
        <v>0.5</v>
      </c>
      <c r="E46" s="17" t="s">
        <v>87</v>
      </c>
      <c r="F46" s="62">
        <v>940</v>
      </c>
      <c r="G46" s="64">
        <f t="shared" si="1"/>
        <v>470</v>
      </c>
    </row>
    <row r="47" spans="2:7" x14ac:dyDescent="0.25">
      <c r="B47" s="53" t="s">
        <v>89</v>
      </c>
      <c r="C47" s="16" t="s">
        <v>29</v>
      </c>
      <c r="D47" s="119">
        <v>0.5</v>
      </c>
      <c r="E47" s="17" t="s">
        <v>87</v>
      </c>
      <c r="F47" s="62">
        <v>380</v>
      </c>
      <c r="G47" s="64">
        <f t="shared" si="1"/>
        <v>190</v>
      </c>
    </row>
    <row r="48" spans="2:7" x14ac:dyDescent="0.25">
      <c r="B48" s="53" t="s">
        <v>90</v>
      </c>
      <c r="C48" s="16" t="s">
        <v>29</v>
      </c>
      <c r="D48" s="119">
        <v>0.01</v>
      </c>
      <c r="E48" s="15" t="s">
        <v>91</v>
      </c>
      <c r="F48" s="62">
        <v>34140</v>
      </c>
      <c r="G48" s="64">
        <f t="shared" si="1"/>
        <v>341.40000000000003</v>
      </c>
    </row>
    <row r="49" spans="2:7" x14ac:dyDescent="0.25">
      <c r="B49" s="53" t="s">
        <v>92</v>
      </c>
      <c r="C49" s="16" t="s">
        <v>14</v>
      </c>
      <c r="D49" s="119">
        <v>1</v>
      </c>
      <c r="E49" s="17" t="s">
        <v>93</v>
      </c>
      <c r="F49" s="62">
        <v>1500</v>
      </c>
      <c r="G49" s="64">
        <f t="shared" si="1"/>
        <v>1500</v>
      </c>
    </row>
    <row r="50" spans="2:7" x14ac:dyDescent="0.25">
      <c r="B50" s="37" t="s">
        <v>30</v>
      </c>
      <c r="C50" s="38"/>
      <c r="D50" s="38"/>
      <c r="E50" s="38"/>
      <c r="F50" s="39"/>
      <c r="G50" s="40">
        <f>SUM(G42:G49)</f>
        <v>17487.400000000001</v>
      </c>
    </row>
    <row r="51" spans="2:7" x14ac:dyDescent="0.25">
      <c r="B51" s="20"/>
      <c r="C51" s="20"/>
      <c r="D51" s="20"/>
      <c r="E51" s="41"/>
      <c r="F51" s="32"/>
      <c r="G51" s="32"/>
    </row>
    <row r="52" spans="2:7" x14ac:dyDescent="0.25">
      <c r="B52" s="26" t="s">
        <v>31</v>
      </c>
      <c r="C52" s="33"/>
      <c r="D52" s="33"/>
      <c r="E52" s="33"/>
      <c r="F52" s="27"/>
      <c r="G52" s="27"/>
    </row>
    <row r="53" spans="2:7" ht="24" x14ac:dyDescent="0.25">
      <c r="B53" s="55" t="s">
        <v>32</v>
      </c>
      <c r="C53" s="52" t="s">
        <v>27</v>
      </c>
      <c r="D53" s="52" t="s">
        <v>28</v>
      </c>
      <c r="E53" s="55" t="s">
        <v>16</v>
      </c>
      <c r="F53" s="52" t="s">
        <v>17</v>
      </c>
      <c r="G53" s="55" t="s">
        <v>18</v>
      </c>
    </row>
    <row r="54" spans="2:7" x14ac:dyDescent="0.25">
      <c r="B54" s="65"/>
      <c r="C54" s="66"/>
      <c r="D54" s="67"/>
      <c r="E54" s="66"/>
      <c r="F54" s="68"/>
      <c r="G54" s="69">
        <v>0</v>
      </c>
    </row>
    <row r="55" spans="2:7" x14ac:dyDescent="0.25">
      <c r="B55" s="37" t="s">
        <v>33</v>
      </c>
      <c r="C55" s="38"/>
      <c r="D55" s="38"/>
      <c r="E55" s="38"/>
      <c r="F55" s="39"/>
      <c r="G55" s="40">
        <f>SUM(G54)</f>
        <v>0</v>
      </c>
    </row>
    <row r="56" spans="2:7" x14ac:dyDescent="0.25">
      <c r="B56" s="20"/>
      <c r="C56" s="20"/>
      <c r="D56" s="20"/>
      <c r="E56" s="20"/>
      <c r="F56" s="32"/>
      <c r="G56" s="32"/>
    </row>
    <row r="57" spans="2:7" x14ac:dyDescent="0.25">
      <c r="B57" s="70" t="s">
        <v>34</v>
      </c>
      <c r="C57" s="71"/>
      <c r="D57" s="71"/>
      <c r="E57" s="71"/>
      <c r="F57" s="71"/>
      <c r="G57" s="72">
        <f>G28+G32+G33+G38+G50+G55</f>
        <v>31362.400000000001</v>
      </c>
    </row>
    <row r="58" spans="2:7" x14ac:dyDescent="0.25">
      <c r="B58" s="73" t="s">
        <v>35</v>
      </c>
      <c r="C58" s="43"/>
      <c r="D58" s="43"/>
      <c r="E58" s="43"/>
      <c r="F58" s="43"/>
      <c r="G58" s="74">
        <f>G57*0.05</f>
        <v>1568.1200000000001</v>
      </c>
    </row>
    <row r="59" spans="2:7" x14ac:dyDescent="0.25">
      <c r="B59" s="75" t="s">
        <v>36</v>
      </c>
      <c r="C59" s="42"/>
      <c r="D59" s="42"/>
      <c r="E59" s="42"/>
      <c r="F59" s="42"/>
      <c r="G59" s="76">
        <f>G58+G57</f>
        <v>32930.520000000004</v>
      </c>
    </row>
    <row r="60" spans="2:7" x14ac:dyDescent="0.25">
      <c r="B60" s="73" t="s">
        <v>37</v>
      </c>
      <c r="C60" s="43"/>
      <c r="D60" s="43"/>
      <c r="E60" s="43"/>
      <c r="F60" s="43"/>
      <c r="G60" s="74">
        <f>G12</f>
        <v>100000</v>
      </c>
    </row>
    <row r="61" spans="2:7" x14ac:dyDescent="0.25">
      <c r="B61" s="77" t="s">
        <v>38</v>
      </c>
      <c r="C61" s="78"/>
      <c r="D61" s="78"/>
      <c r="E61" s="78"/>
      <c r="F61" s="78"/>
      <c r="G61" s="79">
        <f>G60-G59</f>
        <v>67069.48</v>
      </c>
    </row>
    <row r="62" spans="2:7" x14ac:dyDescent="0.25">
      <c r="B62" s="6" t="s">
        <v>39</v>
      </c>
      <c r="C62" s="7"/>
      <c r="D62" s="7"/>
      <c r="E62" s="7"/>
      <c r="F62" s="7"/>
      <c r="G62" s="3"/>
    </row>
    <row r="63" spans="2:7" x14ac:dyDescent="0.25">
      <c r="B63" s="8"/>
      <c r="C63" s="7"/>
      <c r="D63" s="7"/>
      <c r="E63" s="7"/>
      <c r="F63" s="7"/>
      <c r="G63" s="3"/>
    </row>
    <row r="64" spans="2:7" x14ac:dyDescent="0.25">
      <c r="B64" s="44" t="s">
        <v>40</v>
      </c>
      <c r="C64" s="5"/>
      <c r="D64" s="5"/>
      <c r="E64" s="5"/>
      <c r="F64" s="5"/>
      <c r="G64" s="3"/>
    </row>
    <row r="65" spans="2:7" x14ac:dyDescent="0.25">
      <c r="B65" s="80" t="s">
        <v>41</v>
      </c>
      <c r="C65" s="81"/>
      <c r="D65" s="81"/>
      <c r="E65" s="81"/>
      <c r="F65" s="81"/>
      <c r="G65" s="82"/>
    </row>
    <row r="66" spans="2:7" x14ac:dyDescent="0.25">
      <c r="B66" s="83" t="s">
        <v>42</v>
      </c>
      <c r="C66" s="5"/>
      <c r="D66" s="5"/>
      <c r="E66" s="5"/>
      <c r="F66" s="5"/>
      <c r="G66" s="84"/>
    </row>
    <row r="67" spans="2:7" x14ac:dyDescent="0.25">
      <c r="B67" s="83" t="s">
        <v>43</v>
      </c>
      <c r="C67" s="5"/>
      <c r="D67" s="5"/>
      <c r="E67" s="5"/>
      <c r="F67" s="5"/>
      <c r="G67" s="84"/>
    </row>
    <row r="68" spans="2:7" x14ac:dyDescent="0.25">
      <c r="B68" s="83" t="s">
        <v>44</v>
      </c>
      <c r="C68" s="5"/>
      <c r="D68" s="5"/>
      <c r="E68" s="5"/>
      <c r="F68" s="5"/>
      <c r="G68" s="84"/>
    </row>
    <row r="69" spans="2:7" x14ac:dyDescent="0.25">
      <c r="B69" s="83" t="s">
        <v>45</v>
      </c>
      <c r="C69" s="5"/>
      <c r="D69" s="5"/>
      <c r="E69" s="5"/>
      <c r="F69" s="5"/>
      <c r="G69" s="84"/>
    </row>
    <row r="70" spans="2:7" x14ac:dyDescent="0.25">
      <c r="B70" s="85" t="s">
        <v>46</v>
      </c>
      <c r="C70" s="86"/>
      <c r="D70" s="86"/>
      <c r="E70" s="86"/>
      <c r="F70" s="86"/>
      <c r="G70" s="87"/>
    </row>
    <row r="71" spans="2:7" x14ac:dyDescent="0.25">
      <c r="B71" s="10"/>
      <c r="C71" s="5"/>
      <c r="D71" s="5"/>
      <c r="E71" s="5"/>
      <c r="F71" s="5"/>
      <c r="G71" s="3"/>
    </row>
    <row r="72" spans="2:7" x14ac:dyDescent="0.25">
      <c r="B72" s="105" t="s">
        <v>47</v>
      </c>
      <c r="C72" s="106"/>
      <c r="D72" s="45"/>
      <c r="E72" s="1"/>
      <c r="F72" s="1"/>
      <c r="G72" s="3"/>
    </row>
    <row r="73" spans="2:7" x14ac:dyDescent="0.25">
      <c r="B73" s="88" t="s">
        <v>32</v>
      </c>
      <c r="C73" s="88" t="s">
        <v>48</v>
      </c>
      <c r="D73" s="89" t="s">
        <v>49</v>
      </c>
      <c r="E73" s="1"/>
      <c r="F73" s="1"/>
      <c r="G73" s="3"/>
    </row>
    <row r="74" spans="2:7" x14ac:dyDescent="0.25">
      <c r="B74" s="90" t="s">
        <v>50</v>
      </c>
      <c r="C74" s="91">
        <f>G28</f>
        <v>13875</v>
      </c>
      <c r="D74" s="92">
        <f>(C74/C80)</f>
        <v>0.42134166117024568</v>
      </c>
      <c r="E74" s="1"/>
      <c r="F74" s="1"/>
      <c r="G74" s="3"/>
    </row>
    <row r="75" spans="2:7" x14ac:dyDescent="0.25">
      <c r="B75" s="90" t="s">
        <v>51</v>
      </c>
      <c r="C75" s="97">
        <f>G33</f>
        <v>0</v>
      </c>
      <c r="D75" s="92">
        <v>0</v>
      </c>
      <c r="E75" s="1"/>
      <c r="F75" s="1"/>
      <c r="G75" s="3"/>
    </row>
    <row r="76" spans="2:7" x14ac:dyDescent="0.25">
      <c r="B76" s="90" t="s">
        <v>52</v>
      </c>
      <c r="C76" s="91">
        <f>G38</f>
        <v>0</v>
      </c>
      <c r="D76" s="92">
        <f>(C76/C80)</f>
        <v>0</v>
      </c>
      <c r="E76" s="1"/>
      <c r="F76" s="1"/>
      <c r="G76" s="3"/>
    </row>
    <row r="77" spans="2:7" x14ac:dyDescent="0.25">
      <c r="B77" s="90" t="s">
        <v>26</v>
      </c>
      <c r="C77" s="91">
        <f>G50</f>
        <v>17487.400000000001</v>
      </c>
      <c r="D77" s="92">
        <f>(C77/C80)</f>
        <v>0.53103929121070659</v>
      </c>
      <c r="E77" s="1"/>
      <c r="F77" s="1"/>
      <c r="G77" s="3"/>
    </row>
    <row r="78" spans="2:7" x14ac:dyDescent="0.25">
      <c r="B78" s="90" t="s">
        <v>53</v>
      </c>
      <c r="C78" s="93">
        <f>G55</f>
        <v>0</v>
      </c>
      <c r="D78" s="92">
        <f>(C78/C80)</f>
        <v>0</v>
      </c>
      <c r="E78" s="2"/>
      <c r="F78" s="2"/>
      <c r="G78" s="3"/>
    </row>
    <row r="79" spans="2:7" x14ac:dyDescent="0.25">
      <c r="B79" s="90" t="s">
        <v>54</v>
      </c>
      <c r="C79" s="93">
        <f>(C74+C75+C76+C77+C78)*0.05</f>
        <v>1568.1200000000001</v>
      </c>
      <c r="D79" s="92">
        <f>(C79/C80)</f>
        <v>4.7619047619047616E-2</v>
      </c>
      <c r="E79" s="2"/>
      <c r="F79" s="2"/>
      <c r="G79" s="3"/>
    </row>
    <row r="80" spans="2:7" x14ac:dyDescent="0.25">
      <c r="B80" s="88" t="s">
        <v>55</v>
      </c>
      <c r="C80" s="94">
        <f>SUM(C74:C79)</f>
        <v>32930.520000000004</v>
      </c>
      <c r="D80" s="95">
        <f>SUM(D74:D79)</f>
        <v>1</v>
      </c>
      <c r="E80" s="2"/>
      <c r="F80" s="2"/>
      <c r="G80" s="3"/>
    </row>
    <row r="81" spans="2:7" x14ac:dyDescent="0.25">
      <c r="B81" s="8"/>
      <c r="C81" s="7"/>
      <c r="D81" s="7"/>
      <c r="E81" s="7"/>
      <c r="F81" s="7"/>
      <c r="G81" s="3"/>
    </row>
    <row r="82" spans="2:7" x14ac:dyDescent="0.25">
      <c r="B82" s="9"/>
      <c r="C82" s="7"/>
      <c r="D82" s="7"/>
      <c r="E82" s="7"/>
      <c r="F82" s="7"/>
      <c r="G82" s="3"/>
    </row>
    <row r="83" spans="2:7" x14ac:dyDescent="0.25">
      <c r="B83" s="14"/>
      <c r="C83" s="13" t="s">
        <v>95</v>
      </c>
      <c r="D83" s="14"/>
      <c r="E83" s="14"/>
      <c r="F83" s="2"/>
      <c r="G83" s="3"/>
    </row>
    <row r="84" spans="2:7" x14ac:dyDescent="0.25">
      <c r="B84" s="88" t="s">
        <v>96</v>
      </c>
      <c r="C84" s="96">
        <v>20</v>
      </c>
      <c r="D84" s="96">
        <v>25</v>
      </c>
      <c r="E84" s="96">
        <v>30</v>
      </c>
      <c r="F84" s="12"/>
      <c r="G84" s="4"/>
    </row>
    <row r="85" spans="2:7" x14ac:dyDescent="0.25">
      <c r="B85" s="88" t="s">
        <v>60</v>
      </c>
      <c r="C85" s="94">
        <f>(G59/C84)</f>
        <v>1646.5260000000003</v>
      </c>
      <c r="D85" s="94">
        <f>(G59/D84)</f>
        <v>1317.2208000000001</v>
      </c>
      <c r="E85" s="94">
        <f>(G59/E84)</f>
        <v>1097.6840000000002</v>
      </c>
      <c r="F85" s="12"/>
      <c r="G85" s="4"/>
    </row>
    <row r="86" spans="2:7" x14ac:dyDescent="0.25">
      <c r="B86" s="11" t="s">
        <v>56</v>
      </c>
      <c r="C86" s="5"/>
      <c r="D86" s="5"/>
      <c r="E86" s="5"/>
      <c r="F86" s="5"/>
      <c r="G86" s="5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2021-02-16T01:49:46Z</dcterms:modified>
</cp:coreProperties>
</file>