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Carahue\"/>
    </mc:Choice>
  </mc:AlternateContent>
  <bookViews>
    <workbookView xWindow="0" yWindow="0" windowWidth="28800" windowHeight="12300"/>
  </bookViews>
  <sheets>
    <sheet name="Arvej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3" i="1" l="1"/>
  <c r="G23" i="1"/>
  <c r="G59" i="1"/>
  <c r="G32" i="1" l="1"/>
  <c r="G31" i="1"/>
  <c r="G26" i="1"/>
  <c r="G25" i="1"/>
  <c r="G24" i="1"/>
  <c r="G22" i="1"/>
  <c r="G33" i="1" l="1"/>
  <c r="C90" i="1"/>
  <c r="G64" i="1"/>
  <c r="G65" i="1" s="1"/>
  <c r="G54" i="1"/>
  <c r="G52" i="1"/>
  <c r="G51" i="1"/>
  <c r="G49" i="1"/>
  <c r="G42" i="1"/>
  <c r="G41" i="1"/>
  <c r="G40" i="1"/>
  <c r="G39" i="1"/>
  <c r="G38" i="1"/>
  <c r="G37" i="1"/>
  <c r="G21" i="1"/>
  <c r="G12" i="1"/>
  <c r="G70" i="1" s="1"/>
  <c r="D87" i="1" l="1"/>
  <c r="D85" i="1"/>
  <c r="D84" i="1"/>
  <c r="D88" i="1"/>
  <c r="D89" i="1"/>
  <c r="G27" i="1"/>
  <c r="D86" i="1"/>
  <c r="G60" i="1"/>
  <c r="G44" i="1"/>
  <c r="G67" i="1" l="1"/>
  <c r="G68" i="1" s="1"/>
  <c r="G69" i="1" s="1"/>
  <c r="D95" i="1" s="1"/>
  <c r="D90" i="1"/>
  <c r="G71" i="1" l="1"/>
  <c r="C95" i="1"/>
  <c r="E95" i="1"/>
</calcChain>
</file>

<file path=xl/sharedStrings.xml><?xml version="1.0" encoding="utf-8"?>
<sst xmlns="http://schemas.openxmlformats.org/spreadsheetml/2006/main" count="167" uniqueCount="107">
  <si>
    <t>RUBRO O CULTIVO</t>
  </si>
  <si>
    <t>ARVEJA VERDE</t>
  </si>
  <si>
    <t>RENDIMIENTO (Kg./Há.)</t>
  </si>
  <si>
    <t>VARIEDAD</t>
  </si>
  <si>
    <t>UTRILLO</t>
  </si>
  <si>
    <t>FECHA ESTIMADA  PRECIO VENTA</t>
  </si>
  <si>
    <t>FEBRERO 2021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</si>
  <si>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</si>
  <si>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</si>
  <si>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</si>
  <si>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</si>
  <si>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</si>
  <si>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</si>
  <si>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</si>
  <si>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</si>
  <si>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</si>
  <si>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CONSUMO FRESCO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</si>
  <si>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</si>
  <si>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</si>
  <si>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</si>
  <si>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</si>
  <si>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</si>
  <si>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</si>
  <si>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</si>
  <si>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</si>
  <si>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</si>
  <si>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</si>
  <si>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</si>
  <si>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</si>
  <si>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</si>
  <si>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</si>
  <si>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</si>
  <si>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SEPTIEMBRE</t>
  </si>
  <si>
    <t>SIEMBRA MANUAL</t>
  </si>
  <si>
    <t>OCTUBRE</t>
  </si>
  <si>
    <t>CONTROL MANUAL MALEZAS</t>
  </si>
  <si>
    <t>NOVIEMBRE</t>
  </si>
  <si>
    <t>APLICACIÓN FUNGICIDA</t>
  </si>
  <si>
    <t>APLICACIÓN FERTILIZANTE</t>
  </si>
  <si>
    <t xml:space="preserve">COSECHA </t>
  </si>
  <si>
    <t>FEBRERO</t>
  </si>
  <si>
    <t>Subtotal Jornadas Hombre</t>
  </si>
  <si>
    <t>JORNADAS ANIMAL</t>
  </si>
  <si>
    <t>JA</t>
  </si>
  <si>
    <t>RASTRAJE CLAVOS</t>
  </si>
  <si>
    <t>Subtotal Jornadas Animal</t>
  </si>
  <si>
    <t>MAQUINARIA</t>
  </si>
  <si>
    <t>ARADO DISCO Y CINCEL</t>
  </si>
  <si>
    <t>JM</t>
  </si>
  <si>
    <t>AGOSTO</t>
  </si>
  <si>
    <t>RASTRAJES</t>
  </si>
  <si>
    <t>VIBROCULTIVADOR</t>
  </si>
  <si>
    <t>APLICACIÓN HERBICIDA</t>
  </si>
  <si>
    <t>APORCA</t>
  </si>
  <si>
    <t>ACARREO INSUMOS</t>
  </si>
  <si>
    <t>AGOSTO-FEBRERO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</si>
  <si>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</si>
  <si>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</si>
  <si>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</si>
  <si>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</si>
  <si>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</si>
  <si>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</si>
  <si>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</si>
  <si>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Kg.</t>
  </si>
  <si>
    <t>FERTILIZANTES</t>
  </si>
  <si>
    <t>Urea Granulada</t>
  </si>
  <si>
    <t>Kg</t>
  </si>
  <si>
    <t>Mezcla NPK</t>
  </si>
  <si>
    <t>kg</t>
  </si>
  <si>
    <t>HERBICIDAS</t>
  </si>
  <si>
    <t>GLIFOSATO</t>
  </si>
  <si>
    <t>Lt.</t>
  </si>
  <si>
    <t>FLEX</t>
  </si>
  <si>
    <t>INSECTICIDAS</t>
  </si>
  <si>
    <t>ZERO</t>
  </si>
  <si>
    <t>OTROS</t>
  </si>
  <si>
    <t>Sacos</t>
  </si>
  <si>
    <t>Subtotal Insumos</t>
  </si>
  <si>
    <t>Item</t>
  </si>
  <si>
    <t xml:space="preserve">Traslados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</si>
  <si>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</si>
  <si>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</si>
  <si>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</si>
  <si>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</si>
  <si>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</si>
  <si>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</si>
  <si>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</si>
  <si>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</si>
  <si>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</si>
  <si>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</si>
  <si>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</si>
  <si>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</si>
  <si>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</si>
  <si>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</si>
  <si>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</si>
  <si>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</si>
  <si>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</si>
  <si>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</si>
  <si>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</si>
  <si>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</si>
  <si>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</si>
  <si>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</si>
  <si>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</si>
  <si>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($/kg.)</t>
  </si>
  <si>
    <t>Rendimiento (kg./hà)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</si>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</sst>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b/>
      <sz val="9"/>
      <color indexed="9"/>
      <name val="Calibri"/>
    </font>
    <font>
      <sz val="9"/>
      <color indexed="9"/>
      <name val="Calibri"/>
    </font>
    <font>
      <sz val="8"/>
      <color indexed="8"/>
      <name val="Calibri"/>
    </font>
    <font>
      <b/>
      <i/>
      <sz val="9"/>
      <color indexed="9"/>
      <name val="Calibri"/>
    </font>
    <font>
      <sz val="8"/>
      <color indexed="9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8" fillId="7" borderId="23" xfId="0" applyFont="1" applyFill="1" applyBorder="1" applyAlignment="1"/>
    <xf numFmtId="49" fontId="6" fillId="8" borderId="24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0" fillId="2" borderId="23" xfId="0" applyNumberFormat="1" applyFont="1" applyFill="1" applyBorder="1" applyAlignment="1">
      <alignment vertical="center"/>
    </xf>
    <xf numFmtId="0" fontId="8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6" fillId="8" borderId="35" xfId="0" applyNumberFormat="1" applyFont="1" applyFill="1" applyBorder="1" applyAlignment="1">
      <alignment vertical="center"/>
    </xf>
    <xf numFmtId="49" fontId="8" fillId="8" borderId="36" xfId="0" applyNumberFormat="1" applyFont="1" applyFill="1" applyBorder="1" applyAlignment="1"/>
    <xf numFmtId="49" fontId="6" fillId="2" borderId="37" xfId="0" applyNumberFormat="1" applyFont="1" applyFill="1" applyBorder="1" applyAlignment="1">
      <alignment vertical="center"/>
    </xf>
    <xf numFmtId="9" fontId="8" fillId="2" borderId="38" xfId="0" applyNumberFormat="1" applyFont="1" applyFill="1" applyBorder="1" applyAlignment="1"/>
    <xf numFmtId="49" fontId="6" fillId="8" borderId="39" xfId="0" applyNumberFormat="1" applyFont="1" applyFill="1" applyBorder="1" applyAlignment="1">
      <alignment vertical="center"/>
    </xf>
    <xf numFmtId="166" fontId="6" fillId="8" borderId="40" xfId="0" applyNumberFormat="1" applyFont="1" applyFill="1" applyBorder="1" applyAlignment="1">
      <alignment vertical="center"/>
    </xf>
    <xf numFmtId="9" fontId="6" fillId="8" borderId="41" xfId="0" applyNumberFormat="1" applyFont="1" applyFill="1" applyBorder="1" applyAlignment="1">
      <alignment vertical="center"/>
    </xf>
    <xf numFmtId="0" fontId="8" fillId="9" borderId="44" xfId="0" applyFont="1" applyFill="1" applyBorder="1" applyAlignment="1"/>
    <xf numFmtId="0" fontId="8" fillId="2" borderId="23" xfId="0" applyFont="1" applyFill="1" applyBorder="1" applyAlignment="1">
      <alignment vertical="center"/>
    </xf>
    <xf numFmtId="49" fontId="8" fillId="2" borderId="23" xfId="0" applyNumberFormat="1" applyFont="1" applyFill="1" applyBorder="1" applyAlignment="1">
      <alignment vertical="center"/>
    </xf>
    <xf numFmtId="49" fontId="6" fillId="2" borderId="45" xfId="0" applyNumberFormat="1" applyFont="1" applyFill="1" applyBorder="1" applyAlignment="1">
      <alignment vertical="center"/>
    </xf>
    <xf numFmtId="0" fontId="8" fillId="2" borderId="46" xfId="0" applyFont="1" applyFill="1" applyBorder="1" applyAlignment="1"/>
    <xf numFmtId="0" fontId="8" fillId="2" borderId="47" xfId="0" applyFont="1" applyFill="1" applyBorder="1" applyAlignment="1"/>
    <xf numFmtId="49" fontId="8" fillId="2" borderId="48" xfId="0" applyNumberFormat="1" applyFont="1" applyFill="1" applyBorder="1" applyAlignment="1">
      <alignment vertical="center"/>
    </xf>
    <xf numFmtId="0" fontId="8" fillId="2" borderId="49" xfId="0" applyFont="1" applyFill="1" applyBorder="1" applyAlignment="1"/>
    <xf numFmtId="49" fontId="8" fillId="2" borderId="50" xfId="0" applyNumberFormat="1" applyFont="1" applyFill="1" applyBorder="1" applyAlignment="1">
      <alignment vertical="center"/>
    </xf>
    <xf numFmtId="0" fontId="8" fillId="2" borderId="51" xfId="0" applyFont="1" applyFill="1" applyBorder="1" applyAlignment="1"/>
    <xf numFmtId="0" fontId="8" fillId="2" borderId="52" xfId="0" applyFont="1" applyFill="1" applyBorder="1" applyAlignment="1"/>
    <xf numFmtId="0" fontId="6" fillId="7" borderId="23" xfId="0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49" fontId="11" fillId="9" borderId="23" xfId="0" applyNumberFormat="1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53" xfId="0" applyFont="1" applyFill="1" applyBorder="1" applyAlignment="1">
      <alignment vertical="center"/>
    </xf>
    <xf numFmtId="49" fontId="6" fillId="8" borderId="54" xfId="0" applyNumberFormat="1" applyFont="1" applyFill="1" applyBorder="1" applyAlignment="1">
      <alignment vertical="center"/>
    </xf>
    <xf numFmtId="166" fontId="6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13" fillId="2" borderId="6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Alignment="1"/>
    <xf numFmtId="49" fontId="15" fillId="3" borderId="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3" fontId="14" fillId="2" borderId="6" xfId="0" applyNumberFormat="1" applyFont="1" applyFill="1" applyBorder="1" applyAlignment="1">
      <alignment horizontal="left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 applyAlignment="1">
      <alignment horizontal="left"/>
    </xf>
    <xf numFmtId="3" fontId="17" fillId="2" borderId="6" xfId="0" applyNumberFormat="1" applyFont="1" applyFill="1" applyBorder="1" applyAlignment="1">
      <alignment horizontal="left"/>
    </xf>
    <xf numFmtId="49" fontId="17" fillId="2" borderId="6" xfId="0" applyNumberFormat="1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/>
    </xf>
    <xf numFmtId="3" fontId="17" fillId="2" borderId="6" xfId="0" applyNumberFormat="1" applyFont="1" applyFill="1" applyBorder="1" applyAlignment="1">
      <alignment horizontal="left" wrapText="1"/>
    </xf>
    <xf numFmtId="14" fontId="17" fillId="2" borderId="6" xfId="0" applyNumberFormat="1" applyFont="1" applyFill="1" applyBorder="1" applyAlignment="1">
      <alignment horizontal="left"/>
    </xf>
    <xf numFmtId="0" fontId="14" fillId="2" borderId="8" xfId="0" applyFont="1" applyFill="1" applyBorder="1" applyAlignment="1">
      <alignment horizontal="left" wrapText="1"/>
    </xf>
    <xf numFmtId="14" fontId="14" fillId="2" borderId="9" xfId="0" applyNumberFormat="1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49" fontId="15" fillId="5" borderId="13" xfId="0" applyNumberFormat="1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49" fontId="15" fillId="3" borderId="6" xfId="0" applyNumberFormat="1" applyFont="1" applyFill="1" applyBorder="1" applyAlignment="1">
      <alignment horizontal="left" vertical="center" wrapText="1"/>
    </xf>
    <xf numFmtId="0" fontId="17" fillId="2" borderId="6" xfId="0" applyNumberFormat="1" applyFont="1" applyFill="1" applyBorder="1" applyAlignment="1">
      <alignment horizontal="left" wrapText="1"/>
    </xf>
    <xf numFmtId="49" fontId="19" fillId="3" borderId="6" xfId="0" applyNumberFormat="1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3" fontId="19" fillId="3" borderId="6" xfId="0" applyNumberFormat="1" applyFont="1" applyFill="1" applyBorder="1" applyAlignment="1">
      <alignment horizontal="left" vertical="center"/>
    </xf>
    <xf numFmtId="3" fontId="14" fillId="2" borderId="12" xfId="0" applyNumberFormat="1" applyFont="1" applyFill="1" applyBorder="1" applyAlignment="1">
      <alignment horizontal="left"/>
    </xf>
    <xf numFmtId="49" fontId="15" fillId="5" borderId="15" xfId="0" applyNumberFormat="1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49" fontId="15" fillId="3" borderId="15" xfId="0" applyNumberFormat="1" applyFont="1" applyFill="1" applyBorder="1" applyAlignment="1">
      <alignment horizontal="left" vertical="center"/>
    </xf>
    <xf numFmtId="49" fontId="15" fillId="3" borderId="15" xfId="0" applyNumberFormat="1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/>
    </xf>
    <xf numFmtId="3" fontId="17" fillId="2" borderId="15" xfId="0" applyNumberFormat="1" applyFont="1" applyFill="1" applyBorder="1" applyAlignment="1">
      <alignment horizontal="left" vertical="center"/>
    </xf>
    <xf numFmtId="49" fontId="16" fillId="3" borderId="15" xfId="0" applyNumberFormat="1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3" fontId="14" fillId="2" borderId="18" xfId="0" applyNumberFormat="1" applyFont="1" applyFill="1" applyBorder="1" applyAlignment="1">
      <alignment horizontal="left"/>
    </xf>
    <xf numFmtId="49" fontId="15" fillId="3" borderId="13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 wrapText="1"/>
    </xf>
    <xf numFmtId="49" fontId="19" fillId="3" borderId="15" xfId="0" applyNumberFormat="1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3" fontId="19" fillId="3" borderId="15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17" fillId="2" borderId="6" xfId="0" applyNumberFormat="1" applyFont="1" applyFill="1" applyBorder="1" applyAlignment="1">
      <alignment horizontal="left"/>
    </xf>
    <xf numFmtId="49" fontId="12" fillId="2" borderId="6" xfId="0" applyNumberFormat="1" applyFont="1" applyFill="1" applyBorder="1" applyAlignment="1">
      <alignment horizontal="left"/>
    </xf>
    <xf numFmtId="49" fontId="17" fillId="2" borderId="57" xfId="0" applyNumberFormat="1" applyFont="1" applyFill="1" applyBorder="1" applyAlignment="1">
      <alignment horizontal="left"/>
    </xf>
    <xf numFmtId="0" fontId="17" fillId="2" borderId="57" xfId="0" applyFont="1" applyFill="1" applyBorder="1" applyAlignment="1">
      <alignment horizontal="left"/>
    </xf>
    <xf numFmtId="3" fontId="17" fillId="2" borderId="57" xfId="0" applyNumberFormat="1" applyFont="1" applyFill="1" applyBorder="1" applyAlignment="1">
      <alignment horizontal="left"/>
    </xf>
    <xf numFmtId="49" fontId="12" fillId="2" borderId="57" xfId="0" applyNumberFormat="1" applyFont="1" applyFill="1" applyBorder="1" applyAlignment="1">
      <alignment horizontal="left"/>
    </xf>
    <xf numFmtId="49" fontId="17" fillId="2" borderId="19" xfId="0" applyNumberFormat="1" applyFont="1" applyFill="1" applyBorder="1" applyAlignment="1">
      <alignment horizontal="left"/>
    </xf>
    <xf numFmtId="0" fontId="17" fillId="2" borderId="19" xfId="0" applyNumberFormat="1" applyFont="1" applyFill="1" applyBorder="1" applyAlignment="1">
      <alignment horizontal="left"/>
    </xf>
    <xf numFmtId="3" fontId="17" fillId="2" borderId="19" xfId="0" applyNumberFormat="1" applyFont="1" applyFill="1" applyBorder="1" applyAlignment="1">
      <alignment horizontal="left"/>
    </xf>
    <xf numFmtId="49" fontId="16" fillId="3" borderId="15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/>
    </xf>
    <xf numFmtId="3" fontId="16" fillId="3" borderId="15" xfId="0" applyNumberFormat="1" applyFont="1" applyFill="1" applyBorder="1" applyAlignment="1">
      <alignment vertical="center"/>
    </xf>
    <xf numFmtId="0" fontId="14" fillId="2" borderId="17" xfId="0" applyFont="1" applyFill="1" applyBorder="1" applyAlignment="1"/>
    <xf numFmtId="0" fontId="14" fillId="2" borderId="18" xfId="0" applyFont="1" applyFill="1" applyBorder="1" applyAlignment="1"/>
    <xf numFmtId="0" fontId="14" fillId="2" borderId="18" xfId="0" applyFont="1" applyFill="1" applyBorder="1" applyAlignment="1">
      <alignment horizontal="center"/>
    </xf>
    <xf numFmtId="3" fontId="14" fillId="2" borderId="18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left"/>
    </xf>
    <xf numFmtId="49" fontId="16" fillId="3" borderId="20" xfId="0" applyNumberFormat="1" applyFont="1" applyFill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vertical="center"/>
    </xf>
    <xf numFmtId="3" fontId="16" fillId="3" borderId="20" xfId="0" applyNumberFormat="1" applyFont="1" applyFill="1" applyBorder="1" applyAlignment="1">
      <alignment vertical="center"/>
    </xf>
    <xf numFmtId="49" fontId="11" fillId="9" borderId="42" xfId="0" applyNumberFormat="1" applyFont="1" applyFill="1" applyBorder="1" applyAlignment="1">
      <alignment vertical="center"/>
    </xf>
    <xf numFmtId="0" fontId="6" fillId="9" borderId="43" xfId="0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wrapText="1"/>
    </xf>
    <xf numFmtId="0" fontId="17" fillId="2" borderId="6" xfId="0" applyFont="1" applyFill="1" applyBorder="1" applyAlignment="1">
      <alignment horizontal="left" wrapText="1"/>
    </xf>
    <xf numFmtId="49" fontId="16" fillId="3" borderId="6" xfId="0" applyNumberFormat="1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49" fontId="17" fillId="2" borderId="6" xfId="0" applyNumberFormat="1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49" fontId="18" fillId="3" borderId="6" xfId="0" applyNumberFormat="1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167" fontId="17" fillId="2" borderId="6" xfId="0" applyNumberFormat="1" applyFont="1" applyFill="1" applyBorder="1" applyAlignment="1">
      <alignment horizontal="left" wrapText="1"/>
    </xf>
    <xf numFmtId="3" fontId="6" fillId="8" borderId="55" xfId="0" applyNumberFormat="1" applyFont="1" applyFill="1" applyBorder="1" applyAlignment="1">
      <alignment vertical="center"/>
    </xf>
    <xf numFmtId="3" fontId="6" fillId="8" borderId="5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311150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2" workbookViewId="0">
      <selection activeCell="C94" sqref="C94:E9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3" t="s">
        <v>0</v>
      </c>
      <c r="C9" s="64" t="s">
        <v>1</v>
      </c>
      <c r="D9" s="65"/>
      <c r="E9" s="141" t="s">
        <v>2</v>
      </c>
      <c r="F9" s="142"/>
      <c r="G9" s="66">
        <v>7500</v>
      </c>
    </row>
    <row r="10" spans="1:7" ht="38.25" customHeight="1" x14ac:dyDescent="0.25">
      <c r="A10" s="5"/>
      <c r="B10" s="67" t="s">
        <v>3</v>
      </c>
      <c r="C10" s="68" t="s">
        <v>4</v>
      </c>
      <c r="D10" s="65"/>
      <c r="E10" s="139" t="s">
        <v>5</v>
      </c>
      <c r="F10" s="140"/>
      <c r="G10" s="69" t="s">
        <v>6</v>
      </c>
    </row>
    <row r="11" spans="1:7" ht="18" customHeight="1" x14ac:dyDescent="0.25">
      <c r="A11" s="5"/>
      <c r="B11" s="67" t="s">
        <v>7</v>
      </c>
      <c r="C11" s="69" t="s">
        <v>8</v>
      </c>
      <c r="D11" s="65"/>
      <c r="E11" s="139" t="s">
        <v>9</v>
      </c>
      <c r="F11" s="140"/>
      <c r="G11" s="70">
        <v>650</v>
      </c>
    </row>
    <row r="12" spans="1:7" ht="11.25" customHeight="1" x14ac:dyDescent="0.25">
      <c r="A12" s="5"/>
      <c r="B12" s="67" t="s">
        <v>10</v>
      </c>
      <c r="C12" s="71" t="s">
        <v>11</v>
      </c>
      <c r="D12" s="65"/>
      <c r="E12" s="69" t="s">
        <v>12</v>
      </c>
      <c r="F12" s="72"/>
      <c r="G12" s="73">
        <f>(G9*G11)</f>
        <v>4875000</v>
      </c>
    </row>
    <row r="13" spans="1:7" ht="11.25" customHeight="1" x14ac:dyDescent="0.25">
      <c r="A13" s="5"/>
      <c r="B13" s="67" t="s">
        <v>13</v>
      </c>
      <c r="C13" s="69" t="s">
        <v>14</v>
      </c>
      <c r="D13" s="65"/>
      <c r="E13" s="139" t="s">
        <v>15</v>
      </c>
      <c r="F13" s="140"/>
      <c r="G13" s="69" t="s">
        <v>16</v>
      </c>
    </row>
    <row r="14" spans="1:7" ht="13.5" customHeight="1" x14ac:dyDescent="0.25">
      <c r="A14" s="5"/>
      <c r="B14" s="67" t="s">
        <v>17</v>
      </c>
      <c r="C14" s="69" t="s">
        <v>14</v>
      </c>
      <c r="D14" s="65"/>
      <c r="E14" s="139" t="s">
        <v>18</v>
      </c>
      <c r="F14" s="140"/>
      <c r="G14" s="69" t="s">
        <v>6</v>
      </c>
    </row>
    <row r="15" spans="1:7" ht="25.5" customHeight="1" x14ac:dyDescent="0.25">
      <c r="A15" s="5"/>
      <c r="B15" s="67" t="s">
        <v>19</v>
      </c>
      <c r="C15" s="74">
        <v>44201</v>
      </c>
      <c r="D15" s="65"/>
      <c r="E15" s="143" t="s">
        <v>20</v>
      </c>
      <c r="F15" s="144"/>
      <c r="G15" s="71" t="s">
        <v>21</v>
      </c>
    </row>
    <row r="16" spans="1:7" ht="12" customHeight="1" x14ac:dyDescent="0.25">
      <c r="A16" s="2"/>
      <c r="B16" s="75"/>
      <c r="C16" s="76"/>
      <c r="D16" s="77"/>
      <c r="E16" s="78"/>
      <c r="F16" s="78"/>
      <c r="G16" s="79"/>
    </row>
    <row r="17" spans="1:7" ht="12" customHeight="1" x14ac:dyDescent="0.25">
      <c r="A17" s="6"/>
      <c r="B17" s="145" t="s">
        <v>22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80"/>
      <c r="C18" s="81"/>
      <c r="D18" s="81"/>
      <c r="E18" s="81"/>
      <c r="F18" s="81"/>
      <c r="G18" s="81"/>
    </row>
    <row r="19" spans="1:7" ht="12" customHeight="1" x14ac:dyDescent="0.25">
      <c r="A19" s="5"/>
      <c r="B19" s="82" t="s">
        <v>23</v>
      </c>
      <c r="C19" s="83"/>
      <c r="D19" s="84"/>
      <c r="E19" s="84"/>
      <c r="F19" s="84"/>
      <c r="G19" s="84"/>
    </row>
    <row r="20" spans="1:7" ht="24" customHeight="1" x14ac:dyDescent="0.25">
      <c r="A20" s="6"/>
      <c r="B20" s="85" t="s">
        <v>24</v>
      </c>
      <c r="C20" s="85" t="s">
        <v>25</v>
      </c>
      <c r="D20" s="85" t="s">
        <v>26</v>
      </c>
      <c r="E20" s="85" t="s">
        <v>27</v>
      </c>
      <c r="F20" s="85" t="s">
        <v>28</v>
      </c>
      <c r="G20" s="85" t="s">
        <v>29</v>
      </c>
    </row>
    <row r="21" spans="1:7" ht="12.75" customHeight="1" x14ac:dyDescent="0.25">
      <c r="A21" s="6"/>
      <c r="B21" s="71" t="s">
        <v>30</v>
      </c>
      <c r="C21" s="71" t="s">
        <v>31</v>
      </c>
      <c r="D21" s="86">
        <v>1</v>
      </c>
      <c r="E21" s="71" t="s">
        <v>32</v>
      </c>
      <c r="F21" s="73">
        <v>15000</v>
      </c>
      <c r="G21" s="73">
        <f t="shared" ref="G21:G26" si="0">(D21*F21)</f>
        <v>15000</v>
      </c>
    </row>
    <row r="22" spans="1:7" ht="12.75" customHeight="1" x14ac:dyDescent="0.25">
      <c r="A22" s="6"/>
      <c r="B22" s="71" t="s">
        <v>33</v>
      </c>
      <c r="C22" s="71" t="s">
        <v>31</v>
      </c>
      <c r="D22" s="86">
        <v>8</v>
      </c>
      <c r="E22" s="71" t="s">
        <v>34</v>
      </c>
      <c r="F22" s="73">
        <v>15000</v>
      </c>
      <c r="G22" s="73">
        <f t="shared" si="0"/>
        <v>120000</v>
      </c>
    </row>
    <row r="23" spans="1:7" ht="12.75" customHeight="1" x14ac:dyDescent="0.25">
      <c r="A23" s="6"/>
      <c r="B23" s="71" t="s">
        <v>35</v>
      </c>
      <c r="C23" s="71" t="s">
        <v>31</v>
      </c>
      <c r="D23" s="86">
        <v>4</v>
      </c>
      <c r="E23" s="71" t="s">
        <v>36</v>
      </c>
      <c r="F23" s="73">
        <v>15000</v>
      </c>
      <c r="G23" s="73">
        <f t="shared" si="0"/>
        <v>60000</v>
      </c>
    </row>
    <row r="24" spans="1:7" ht="12.75" customHeight="1" x14ac:dyDescent="0.25">
      <c r="A24" s="6"/>
      <c r="B24" s="71" t="s">
        <v>37</v>
      </c>
      <c r="C24" s="71" t="s">
        <v>31</v>
      </c>
      <c r="D24" s="86">
        <v>1</v>
      </c>
      <c r="E24" s="71" t="s">
        <v>36</v>
      </c>
      <c r="F24" s="73">
        <v>15000</v>
      </c>
      <c r="G24" s="73">
        <f t="shared" si="0"/>
        <v>15000</v>
      </c>
    </row>
    <row r="25" spans="1:7" ht="12.75" customHeight="1" x14ac:dyDescent="0.25">
      <c r="A25" s="6"/>
      <c r="B25" s="71" t="s">
        <v>38</v>
      </c>
      <c r="C25" s="71" t="s">
        <v>31</v>
      </c>
      <c r="D25" s="86">
        <v>2</v>
      </c>
      <c r="E25" s="71" t="s">
        <v>36</v>
      </c>
      <c r="F25" s="73">
        <v>15000</v>
      </c>
      <c r="G25" s="73">
        <f t="shared" si="0"/>
        <v>30000</v>
      </c>
    </row>
    <row r="26" spans="1:7" ht="12.75" customHeight="1" x14ac:dyDescent="0.25">
      <c r="A26" s="6"/>
      <c r="B26" s="71" t="s">
        <v>39</v>
      </c>
      <c r="C26" s="71" t="s">
        <v>31</v>
      </c>
      <c r="D26" s="86">
        <v>12</v>
      </c>
      <c r="E26" s="71" t="s">
        <v>40</v>
      </c>
      <c r="F26" s="73">
        <v>15000</v>
      </c>
      <c r="G26" s="73">
        <f t="shared" si="0"/>
        <v>180000</v>
      </c>
    </row>
    <row r="27" spans="1:7" ht="12.75" customHeight="1" x14ac:dyDescent="0.25">
      <c r="A27" s="6"/>
      <c r="B27" s="87" t="s">
        <v>41</v>
      </c>
      <c r="C27" s="88"/>
      <c r="D27" s="88"/>
      <c r="E27" s="88"/>
      <c r="F27" s="88"/>
      <c r="G27" s="89">
        <f>SUM(G21:G26)</f>
        <v>420000</v>
      </c>
    </row>
    <row r="28" spans="1:7" ht="12" customHeight="1" x14ac:dyDescent="0.25">
      <c r="A28" s="2"/>
      <c r="B28" s="80"/>
      <c r="C28" s="81"/>
      <c r="D28" s="81"/>
      <c r="E28" s="81"/>
      <c r="F28" s="90"/>
      <c r="G28" s="90"/>
    </row>
    <row r="29" spans="1:7" ht="12" customHeight="1" x14ac:dyDescent="0.25">
      <c r="A29" s="5"/>
      <c r="B29" s="91" t="s">
        <v>42</v>
      </c>
      <c r="C29" s="92"/>
      <c r="D29" s="93"/>
      <c r="E29" s="93"/>
      <c r="F29" s="93"/>
      <c r="G29" s="93"/>
    </row>
    <row r="30" spans="1:7" ht="24" customHeight="1" x14ac:dyDescent="0.25">
      <c r="A30" s="5"/>
      <c r="B30" s="94" t="s">
        <v>24</v>
      </c>
      <c r="C30" s="95" t="s">
        <v>25</v>
      </c>
      <c r="D30" s="95" t="s">
        <v>26</v>
      </c>
      <c r="E30" s="94" t="s">
        <v>27</v>
      </c>
      <c r="F30" s="95" t="s">
        <v>28</v>
      </c>
      <c r="G30" s="94" t="s">
        <v>29</v>
      </c>
    </row>
    <row r="31" spans="1:7" ht="12" customHeight="1" x14ac:dyDescent="0.25">
      <c r="A31" s="5"/>
      <c r="B31" s="96" t="s">
        <v>33</v>
      </c>
      <c r="C31" s="96" t="s">
        <v>43</v>
      </c>
      <c r="D31" s="96">
        <v>2</v>
      </c>
      <c r="E31" s="96" t="s">
        <v>34</v>
      </c>
      <c r="F31" s="97">
        <v>18000</v>
      </c>
      <c r="G31" s="96">
        <f>(D31*F31)</f>
        <v>36000</v>
      </c>
    </row>
    <row r="32" spans="1:7" ht="12" customHeight="1" x14ac:dyDescent="0.25">
      <c r="A32" s="5"/>
      <c r="B32" s="96" t="s">
        <v>44</v>
      </c>
      <c r="C32" s="96" t="s">
        <v>43</v>
      </c>
      <c r="D32" s="96">
        <v>1</v>
      </c>
      <c r="E32" s="96" t="s">
        <v>36</v>
      </c>
      <c r="F32" s="97">
        <v>18000</v>
      </c>
      <c r="G32" s="96">
        <f>(D32*F32)</f>
        <v>18000</v>
      </c>
    </row>
    <row r="33" spans="1:11" ht="12" customHeight="1" x14ac:dyDescent="0.25">
      <c r="A33" s="5"/>
      <c r="B33" s="98" t="s">
        <v>45</v>
      </c>
      <c r="C33" s="99"/>
      <c r="D33" s="99"/>
      <c r="E33" s="99"/>
      <c r="F33" s="99"/>
      <c r="G33" s="99">
        <f>SUM(G31:G32)</f>
        <v>54000</v>
      </c>
    </row>
    <row r="34" spans="1:11" ht="12" customHeight="1" x14ac:dyDescent="0.25">
      <c r="A34" s="2"/>
      <c r="B34" s="100"/>
      <c r="C34" s="101"/>
      <c r="D34" s="101"/>
      <c r="E34" s="101"/>
      <c r="F34" s="102"/>
      <c r="G34" s="102"/>
    </row>
    <row r="35" spans="1:11" ht="12" customHeight="1" x14ac:dyDescent="0.25">
      <c r="A35" s="5"/>
      <c r="B35" s="91" t="s">
        <v>46</v>
      </c>
      <c r="C35" s="92"/>
      <c r="D35" s="93"/>
      <c r="E35" s="93"/>
      <c r="F35" s="93"/>
      <c r="G35" s="93"/>
    </row>
    <row r="36" spans="1:11" ht="24" customHeight="1" x14ac:dyDescent="0.25">
      <c r="A36" s="5"/>
      <c r="B36" s="103" t="s">
        <v>24</v>
      </c>
      <c r="C36" s="103" t="s">
        <v>25</v>
      </c>
      <c r="D36" s="103" t="s">
        <v>26</v>
      </c>
      <c r="E36" s="103" t="s">
        <v>27</v>
      </c>
      <c r="F36" s="104" t="s">
        <v>28</v>
      </c>
      <c r="G36" s="103" t="s">
        <v>29</v>
      </c>
    </row>
    <row r="37" spans="1:11" ht="12.75" customHeight="1" x14ac:dyDescent="0.25">
      <c r="A37" s="6"/>
      <c r="B37" s="71" t="s">
        <v>47</v>
      </c>
      <c r="C37" s="71" t="s">
        <v>48</v>
      </c>
      <c r="D37" s="147">
        <v>0.375</v>
      </c>
      <c r="E37" s="71" t="s">
        <v>49</v>
      </c>
      <c r="F37" s="73">
        <v>200000</v>
      </c>
      <c r="G37" s="73">
        <f t="shared" ref="G37:G43" si="1">(D37*F37)</f>
        <v>75000</v>
      </c>
    </row>
    <row r="38" spans="1:11" ht="12.75" customHeight="1" x14ac:dyDescent="0.25">
      <c r="A38" s="6"/>
      <c r="B38" s="71" t="s">
        <v>50</v>
      </c>
      <c r="C38" s="71" t="s">
        <v>48</v>
      </c>
      <c r="D38" s="147">
        <v>0.25</v>
      </c>
      <c r="E38" s="71" t="s">
        <v>49</v>
      </c>
      <c r="F38" s="73">
        <v>160000</v>
      </c>
      <c r="G38" s="73">
        <f t="shared" si="1"/>
        <v>40000</v>
      </c>
    </row>
    <row r="39" spans="1:11" ht="12.75" customHeight="1" x14ac:dyDescent="0.25">
      <c r="A39" s="6"/>
      <c r="B39" s="71" t="s">
        <v>51</v>
      </c>
      <c r="C39" s="71" t="s">
        <v>48</v>
      </c>
      <c r="D39" s="147">
        <v>0.125</v>
      </c>
      <c r="E39" s="71" t="s">
        <v>32</v>
      </c>
      <c r="F39" s="73">
        <v>160000</v>
      </c>
      <c r="G39" s="73">
        <f t="shared" si="1"/>
        <v>20000</v>
      </c>
    </row>
    <row r="40" spans="1:11" ht="12.75" customHeight="1" x14ac:dyDescent="0.25">
      <c r="A40" s="6"/>
      <c r="B40" s="71" t="s">
        <v>52</v>
      </c>
      <c r="C40" s="71" t="s">
        <v>48</v>
      </c>
      <c r="D40" s="147">
        <v>6.25E-2</v>
      </c>
      <c r="E40" s="71" t="s">
        <v>34</v>
      </c>
      <c r="F40" s="73">
        <v>200000</v>
      </c>
      <c r="G40" s="73">
        <f t="shared" si="1"/>
        <v>12500</v>
      </c>
    </row>
    <row r="41" spans="1:11" ht="12.75" customHeight="1" x14ac:dyDescent="0.25">
      <c r="A41" s="6"/>
      <c r="B41" s="71" t="s">
        <v>53</v>
      </c>
      <c r="C41" s="71" t="s">
        <v>48</v>
      </c>
      <c r="D41" s="147">
        <v>0.25</v>
      </c>
      <c r="E41" s="71" t="s">
        <v>34</v>
      </c>
      <c r="F41" s="73">
        <v>240000</v>
      </c>
      <c r="G41" s="73">
        <f t="shared" si="1"/>
        <v>60000</v>
      </c>
    </row>
    <row r="42" spans="1:11" ht="12.75" customHeight="1" x14ac:dyDescent="0.25">
      <c r="A42" s="6"/>
      <c r="B42" s="71" t="s">
        <v>38</v>
      </c>
      <c r="C42" s="71" t="s">
        <v>48</v>
      </c>
      <c r="D42" s="147">
        <v>6.25E-2</v>
      </c>
      <c r="E42" s="71" t="s">
        <v>34</v>
      </c>
      <c r="F42" s="73">
        <v>200000</v>
      </c>
      <c r="G42" s="73">
        <f t="shared" si="1"/>
        <v>12500</v>
      </c>
    </row>
    <row r="43" spans="1:11" ht="18.600000000000001" customHeight="1" x14ac:dyDescent="0.25">
      <c r="A43" s="6"/>
      <c r="B43" s="71" t="s">
        <v>54</v>
      </c>
      <c r="C43" s="71" t="s">
        <v>48</v>
      </c>
      <c r="D43" s="147">
        <v>0.25</v>
      </c>
      <c r="E43" s="71" t="s">
        <v>55</v>
      </c>
      <c r="F43" s="73">
        <v>160000</v>
      </c>
      <c r="G43" s="73">
        <f t="shared" si="1"/>
        <v>40000</v>
      </c>
    </row>
    <row r="44" spans="1:11" ht="12.75" customHeight="1" x14ac:dyDescent="0.25">
      <c r="A44" s="5"/>
      <c r="B44" s="105" t="s">
        <v>56</v>
      </c>
      <c r="C44" s="106"/>
      <c r="D44" s="106"/>
      <c r="E44" s="106"/>
      <c r="F44" s="106"/>
      <c r="G44" s="107">
        <f>SUM(G37:G43)</f>
        <v>260000</v>
      </c>
    </row>
    <row r="45" spans="1:11" ht="12" customHeight="1" x14ac:dyDescent="0.25">
      <c r="A45" s="2"/>
      <c r="B45" s="100"/>
      <c r="C45" s="101"/>
      <c r="D45" s="101"/>
      <c r="E45" s="101"/>
      <c r="F45" s="102"/>
      <c r="G45" s="102"/>
    </row>
    <row r="46" spans="1:11" ht="12" customHeight="1" x14ac:dyDescent="0.25">
      <c r="A46" s="5"/>
      <c r="B46" s="91" t="s">
        <v>57</v>
      </c>
      <c r="C46" s="92"/>
      <c r="D46" s="93"/>
      <c r="E46" s="93"/>
      <c r="F46" s="93"/>
      <c r="G46" s="93"/>
    </row>
    <row r="47" spans="1:11" ht="24" customHeight="1" x14ac:dyDescent="0.25">
      <c r="A47" s="5"/>
      <c r="B47" s="104" t="s">
        <v>58</v>
      </c>
      <c r="C47" s="104" t="s">
        <v>59</v>
      </c>
      <c r="D47" s="104" t="s">
        <v>60</v>
      </c>
      <c r="E47" s="104" t="s">
        <v>27</v>
      </c>
      <c r="F47" s="104" t="s">
        <v>28</v>
      </c>
      <c r="G47" s="104" t="s">
        <v>29</v>
      </c>
      <c r="K47" s="60"/>
    </row>
    <row r="48" spans="1:11" ht="12.75" customHeight="1" x14ac:dyDescent="0.25">
      <c r="A48" s="6"/>
      <c r="B48" s="61" t="s">
        <v>61</v>
      </c>
      <c r="C48" s="108"/>
      <c r="D48" s="108"/>
      <c r="E48" s="108"/>
      <c r="F48" s="108"/>
      <c r="G48" s="108"/>
      <c r="K48" s="60"/>
    </row>
    <row r="49" spans="1:10" ht="12.75" customHeight="1" x14ac:dyDescent="0.25">
      <c r="A49" s="6"/>
      <c r="B49" s="69" t="s">
        <v>62</v>
      </c>
      <c r="C49" s="69" t="s">
        <v>63</v>
      </c>
      <c r="D49" s="109">
        <v>150</v>
      </c>
      <c r="E49" s="69" t="s">
        <v>32</v>
      </c>
      <c r="F49" s="70">
        <v>4500</v>
      </c>
      <c r="G49" s="70">
        <f>(D49*F49)</f>
        <v>675000</v>
      </c>
    </row>
    <row r="50" spans="1:10" ht="12.75" customHeight="1" x14ac:dyDescent="0.25">
      <c r="A50" s="6"/>
      <c r="B50" s="110" t="s">
        <v>64</v>
      </c>
      <c r="C50" s="72"/>
      <c r="D50" s="72"/>
      <c r="E50" s="72"/>
      <c r="F50" s="70"/>
      <c r="G50" s="70"/>
    </row>
    <row r="51" spans="1:10" ht="12.75" customHeight="1" x14ac:dyDescent="0.25">
      <c r="A51" s="6"/>
      <c r="B51" s="69" t="s">
        <v>65</v>
      </c>
      <c r="C51" s="69" t="s">
        <v>66</v>
      </c>
      <c r="D51" s="109">
        <v>75</v>
      </c>
      <c r="E51" s="69" t="s">
        <v>34</v>
      </c>
      <c r="F51" s="70">
        <v>380</v>
      </c>
      <c r="G51" s="70">
        <f>(D51*F51)</f>
        <v>28500</v>
      </c>
    </row>
    <row r="52" spans="1:10" ht="12.75" customHeight="1" x14ac:dyDescent="0.25">
      <c r="A52" s="6"/>
      <c r="B52" s="69" t="s">
        <v>67</v>
      </c>
      <c r="C52" s="69" t="s">
        <v>68</v>
      </c>
      <c r="D52" s="109">
        <v>250</v>
      </c>
      <c r="E52" s="69" t="s">
        <v>34</v>
      </c>
      <c r="F52" s="70">
        <v>400</v>
      </c>
      <c r="G52" s="70">
        <f>(D52*F52)</f>
        <v>100000</v>
      </c>
    </row>
    <row r="53" spans="1:10" ht="12.75" customHeight="1" x14ac:dyDescent="0.25">
      <c r="A53" s="6"/>
      <c r="B53" s="110" t="s">
        <v>69</v>
      </c>
      <c r="C53" s="72"/>
      <c r="D53" s="72"/>
      <c r="E53" s="72"/>
      <c r="F53" s="70"/>
      <c r="G53" s="70"/>
      <c r="J53" s="62"/>
    </row>
    <row r="54" spans="1:10" ht="12.75" customHeight="1" x14ac:dyDescent="0.25">
      <c r="A54" s="6"/>
      <c r="B54" s="69" t="s">
        <v>70</v>
      </c>
      <c r="C54" s="69" t="s">
        <v>71</v>
      </c>
      <c r="D54" s="109">
        <v>3</v>
      </c>
      <c r="E54" s="69" t="s">
        <v>49</v>
      </c>
      <c r="F54" s="70">
        <v>12500</v>
      </c>
      <c r="G54" s="70">
        <f>(D54*F54)</f>
        <v>37500</v>
      </c>
    </row>
    <row r="55" spans="1:10" ht="12.75" customHeight="1" x14ac:dyDescent="0.25">
      <c r="A55" s="6"/>
      <c r="B55" s="69" t="s">
        <v>72</v>
      </c>
      <c r="C55" s="69" t="s">
        <v>66</v>
      </c>
      <c r="D55" s="109">
        <v>1</v>
      </c>
      <c r="E55" s="69" t="s">
        <v>36</v>
      </c>
      <c r="F55" s="70">
        <v>75000</v>
      </c>
      <c r="G55" s="70">
        <f>(D55*F55)</f>
        <v>75000</v>
      </c>
    </row>
    <row r="56" spans="1:10" ht="12.75" customHeight="1" x14ac:dyDescent="0.25">
      <c r="A56" s="6"/>
      <c r="B56" s="110" t="s">
        <v>73</v>
      </c>
      <c r="C56" s="72"/>
      <c r="D56" s="72"/>
      <c r="E56" s="72"/>
      <c r="F56" s="70"/>
      <c r="G56" s="70"/>
    </row>
    <row r="57" spans="1:10" ht="12.75" customHeight="1" x14ac:dyDescent="0.25">
      <c r="A57" s="6"/>
      <c r="B57" s="111" t="s">
        <v>74</v>
      </c>
      <c r="C57" s="112" t="s">
        <v>71</v>
      </c>
      <c r="D57" s="112">
        <v>0.5</v>
      </c>
      <c r="E57" s="112" t="s">
        <v>36</v>
      </c>
      <c r="F57" s="113">
        <v>34000</v>
      </c>
      <c r="G57" s="113">
        <v>17000</v>
      </c>
    </row>
    <row r="58" spans="1:10" ht="12.75" customHeight="1" x14ac:dyDescent="0.25">
      <c r="A58" s="6"/>
      <c r="B58" s="114" t="s">
        <v>75</v>
      </c>
      <c r="C58" s="112"/>
      <c r="D58" s="112"/>
      <c r="E58" s="112"/>
      <c r="F58" s="113"/>
      <c r="G58" s="113"/>
    </row>
    <row r="59" spans="1:10" ht="12.75" customHeight="1" x14ac:dyDescent="0.25">
      <c r="A59" s="6"/>
      <c r="B59" s="115" t="s">
        <v>76</v>
      </c>
      <c r="C59" s="115" t="s">
        <v>25</v>
      </c>
      <c r="D59" s="116">
        <v>300</v>
      </c>
      <c r="E59" s="115" t="s">
        <v>40</v>
      </c>
      <c r="F59" s="117">
        <v>130</v>
      </c>
      <c r="G59" s="117">
        <f>(D59*F59)</f>
        <v>39000</v>
      </c>
    </row>
    <row r="60" spans="1:10" ht="13.5" customHeight="1" x14ac:dyDescent="0.25">
      <c r="A60" s="5"/>
      <c r="B60" s="118" t="s">
        <v>77</v>
      </c>
      <c r="C60" s="119"/>
      <c r="D60" s="119"/>
      <c r="E60" s="119"/>
      <c r="F60" s="120"/>
      <c r="G60" s="121">
        <f>SUM(G48:G59)</f>
        <v>972000</v>
      </c>
    </row>
    <row r="61" spans="1:10" ht="12" customHeight="1" x14ac:dyDescent="0.25">
      <c r="A61" s="2"/>
      <c r="B61" s="122"/>
      <c r="C61" s="123"/>
      <c r="D61" s="123"/>
      <c r="E61" s="124"/>
      <c r="F61" s="125"/>
      <c r="G61" s="125"/>
    </row>
    <row r="62" spans="1:10" ht="12" customHeight="1" x14ac:dyDescent="0.25">
      <c r="A62" s="5"/>
      <c r="B62" s="126" t="s">
        <v>75</v>
      </c>
      <c r="C62" s="127"/>
      <c r="D62" s="128"/>
      <c r="E62" s="128"/>
      <c r="F62" s="129"/>
      <c r="G62" s="129"/>
    </row>
    <row r="63" spans="1:10" ht="24" customHeight="1" x14ac:dyDescent="0.25">
      <c r="A63" s="5"/>
      <c r="B63" s="130" t="s">
        <v>78</v>
      </c>
      <c r="C63" s="131" t="s">
        <v>59</v>
      </c>
      <c r="D63" s="131" t="s">
        <v>60</v>
      </c>
      <c r="E63" s="130" t="s">
        <v>27</v>
      </c>
      <c r="F63" s="131" t="s">
        <v>28</v>
      </c>
      <c r="G63" s="130" t="s">
        <v>29</v>
      </c>
    </row>
    <row r="64" spans="1:10" ht="12.75" customHeight="1" x14ac:dyDescent="0.25">
      <c r="A64" s="6"/>
      <c r="B64" s="71" t="s">
        <v>79</v>
      </c>
      <c r="C64" s="69" t="s">
        <v>25</v>
      </c>
      <c r="D64" s="70">
        <v>5</v>
      </c>
      <c r="E64" s="71" t="s">
        <v>40</v>
      </c>
      <c r="F64" s="132">
        <v>20000</v>
      </c>
      <c r="G64" s="70">
        <f>(D64*F64)</f>
        <v>100000</v>
      </c>
    </row>
    <row r="65" spans="1:7" ht="13.5" customHeight="1" x14ac:dyDescent="0.25">
      <c r="A65" s="5"/>
      <c r="B65" s="133" t="s">
        <v>80</v>
      </c>
      <c r="C65" s="134"/>
      <c r="D65" s="134"/>
      <c r="E65" s="134"/>
      <c r="F65" s="135"/>
      <c r="G65" s="136">
        <f>SUM(G64)</f>
        <v>100000</v>
      </c>
    </row>
    <row r="66" spans="1:7" ht="12" customHeight="1" x14ac:dyDescent="0.25">
      <c r="A66" s="2"/>
      <c r="B66" s="21"/>
      <c r="C66" s="21"/>
      <c r="D66" s="21"/>
      <c r="E66" s="21"/>
      <c r="F66" s="22"/>
      <c r="G66" s="22"/>
    </row>
    <row r="67" spans="1:7" ht="12" customHeight="1" x14ac:dyDescent="0.25">
      <c r="A67" s="18"/>
      <c r="B67" s="23" t="s">
        <v>81</v>
      </c>
      <c r="C67" s="24"/>
      <c r="D67" s="24"/>
      <c r="E67" s="24"/>
      <c r="F67" s="24"/>
      <c r="G67" s="25">
        <f>G27+G33+G44+G60+G65</f>
        <v>1806000</v>
      </c>
    </row>
    <row r="68" spans="1:7" ht="12" customHeight="1" x14ac:dyDescent="0.25">
      <c r="A68" s="18"/>
      <c r="B68" s="26" t="s">
        <v>82</v>
      </c>
      <c r="C68" s="8"/>
      <c r="D68" s="8"/>
      <c r="E68" s="8"/>
      <c r="F68" s="8"/>
      <c r="G68" s="27">
        <f>G67*0.05</f>
        <v>90300</v>
      </c>
    </row>
    <row r="69" spans="1:7" ht="12" customHeight="1" x14ac:dyDescent="0.25">
      <c r="A69" s="18"/>
      <c r="B69" s="28" t="s">
        <v>83</v>
      </c>
      <c r="C69" s="7"/>
      <c r="D69" s="7"/>
      <c r="E69" s="7"/>
      <c r="F69" s="7"/>
      <c r="G69" s="29">
        <f>G68+G67</f>
        <v>1896300</v>
      </c>
    </row>
    <row r="70" spans="1:7" ht="12" customHeight="1" x14ac:dyDescent="0.25">
      <c r="A70" s="18"/>
      <c r="B70" s="26" t="s">
        <v>84</v>
      </c>
      <c r="C70" s="8"/>
      <c r="D70" s="8"/>
      <c r="E70" s="8"/>
      <c r="F70" s="8"/>
      <c r="G70" s="27">
        <f>G12</f>
        <v>4875000</v>
      </c>
    </row>
    <row r="71" spans="1:7" ht="12" customHeight="1" x14ac:dyDescent="0.25">
      <c r="A71" s="18"/>
      <c r="B71" s="30" t="s">
        <v>85</v>
      </c>
      <c r="C71" s="31"/>
      <c r="D71" s="31"/>
      <c r="E71" s="31"/>
      <c r="F71" s="31"/>
      <c r="G71" s="32">
        <f>G70-G69</f>
        <v>2978700</v>
      </c>
    </row>
    <row r="72" spans="1:7" ht="12" customHeight="1" x14ac:dyDescent="0.25">
      <c r="A72" s="18"/>
      <c r="B72" s="19" t="s">
        <v>86</v>
      </c>
      <c r="C72" s="20"/>
      <c r="D72" s="20"/>
      <c r="E72" s="20"/>
      <c r="F72" s="20"/>
      <c r="G72" s="15"/>
    </row>
    <row r="73" spans="1:7" ht="12.75" customHeight="1" thickBot="1" x14ac:dyDescent="0.3">
      <c r="A73" s="18"/>
      <c r="B73" s="33"/>
      <c r="C73" s="20"/>
      <c r="D73" s="20"/>
      <c r="E73" s="20"/>
      <c r="F73" s="20"/>
      <c r="G73" s="15"/>
    </row>
    <row r="74" spans="1:7" ht="12" customHeight="1" x14ac:dyDescent="0.25">
      <c r="A74" s="18"/>
      <c r="B74" s="45" t="s">
        <v>87</v>
      </c>
      <c r="C74" s="46"/>
      <c r="D74" s="46"/>
      <c r="E74" s="46"/>
      <c r="F74" s="47"/>
      <c r="G74" s="15"/>
    </row>
    <row r="75" spans="1:7" ht="12" customHeight="1" x14ac:dyDescent="0.25">
      <c r="A75" s="18"/>
      <c r="B75" s="48" t="s">
        <v>88</v>
      </c>
      <c r="C75" s="17"/>
      <c r="D75" s="17"/>
      <c r="E75" s="17"/>
      <c r="F75" s="49"/>
      <c r="G75" s="15"/>
    </row>
    <row r="76" spans="1:7" ht="12" customHeight="1" x14ac:dyDescent="0.25">
      <c r="A76" s="18"/>
      <c r="B76" s="48" t="s">
        <v>89</v>
      </c>
      <c r="C76" s="17"/>
      <c r="D76" s="17"/>
      <c r="E76" s="17"/>
      <c r="F76" s="49"/>
      <c r="G76" s="15"/>
    </row>
    <row r="77" spans="1:7" ht="12" customHeight="1" x14ac:dyDescent="0.25">
      <c r="A77" s="18"/>
      <c r="B77" s="48" t="s">
        <v>90</v>
      </c>
      <c r="C77" s="17"/>
      <c r="D77" s="17"/>
      <c r="E77" s="17"/>
      <c r="F77" s="49"/>
      <c r="G77" s="15"/>
    </row>
    <row r="78" spans="1:7" ht="12" customHeight="1" x14ac:dyDescent="0.25">
      <c r="A78" s="18"/>
      <c r="B78" s="48" t="s">
        <v>91</v>
      </c>
      <c r="C78" s="17"/>
      <c r="D78" s="17"/>
      <c r="E78" s="17"/>
      <c r="F78" s="49"/>
      <c r="G78" s="15"/>
    </row>
    <row r="79" spans="1:7" ht="12" customHeight="1" x14ac:dyDescent="0.25">
      <c r="A79" s="18"/>
      <c r="B79" s="48" t="s">
        <v>92</v>
      </c>
      <c r="C79" s="17"/>
      <c r="D79" s="17"/>
      <c r="E79" s="17"/>
      <c r="F79" s="49"/>
      <c r="G79" s="15"/>
    </row>
    <row r="80" spans="1:7" ht="12.75" customHeight="1" thickBot="1" x14ac:dyDescent="0.3">
      <c r="A80" s="18"/>
      <c r="B80" s="50" t="s">
        <v>93</v>
      </c>
      <c r="C80" s="51"/>
      <c r="D80" s="51"/>
      <c r="E80" s="51"/>
      <c r="F80" s="52"/>
      <c r="G80" s="15"/>
    </row>
    <row r="81" spans="1:7" ht="12.75" customHeight="1" x14ac:dyDescent="0.25">
      <c r="A81" s="18"/>
      <c r="B81" s="43"/>
      <c r="C81" s="17"/>
      <c r="D81" s="17"/>
      <c r="E81" s="17"/>
      <c r="F81" s="17"/>
      <c r="G81" s="15"/>
    </row>
    <row r="82" spans="1:7" ht="15" customHeight="1" thickBot="1" x14ac:dyDescent="0.3">
      <c r="A82" s="18"/>
      <c r="B82" s="137" t="s">
        <v>94</v>
      </c>
      <c r="C82" s="138"/>
      <c r="D82" s="42"/>
      <c r="E82" s="10"/>
      <c r="F82" s="10"/>
      <c r="G82" s="15"/>
    </row>
    <row r="83" spans="1:7" ht="12" customHeight="1" x14ac:dyDescent="0.25">
      <c r="A83" s="18"/>
      <c r="B83" s="35" t="s">
        <v>78</v>
      </c>
      <c r="C83" s="11" t="s">
        <v>95</v>
      </c>
      <c r="D83" s="36" t="s">
        <v>96</v>
      </c>
      <c r="E83" s="10"/>
      <c r="F83" s="10"/>
      <c r="G83" s="15"/>
    </row>
    <row r="84" spans="1:7" ht="12" customHeight="1" x14ac:dyDescent="0.25">
      <c r="A84" s="18"/>
      <c r="B84" s="37" t="s">
        <v>97</v>
      </c>
      <c r="C84" s="12">
        <v>420000</v>
      </c>
      <c r="D84" s="38">
        <f>(C84/C90)</f>
        <v>0.22148394241417496</v>
      </c>
      <c r="E84" s="10"/>
      <c r="F84" s="10"/>
      <c r="G84" s="15"/>
    </row>
    <row r="85" spans="1:7" ht="12" customHeight="1" x14ac:dyDescent="0.25">
      <c r="A85" s="18"/>
      <c r="B85" s="37" t="s">
        <v>98</v>
      </c>
      <c r="C85" s="12">
        <v>54000</v>
      </c>
      <c r="D85" s="38">
        <f>(C85/C90)</f>
        <v>2.8476506881822496E-2</v>
      </c>
      <c r="E85" s="10"/>
      <c r="F85" s="10"/>
      <c r="G85" s="15"/>
    </row>
    <row r="86" spans="1:7" ht="12" customHeight="1" x14ac:dyDescent="0.25">
      <c r="A86" s="18"/>
      <c r="B86" s="37" t="s">
        <v>99</v>
      </c>
      <c r="C86" s="12">
        <v>260000</v>
      </c>
      <c r="D86" s="38">
        <f>(C86/C90)</f>
        <v>0.13710910720877498</v>
      </c>
      <c r="E86" s="10"/>
      <c r="F86" s="10"/>
      <c r="G86" s="15"/>
    </row>
    <row r="87" spans="1:7" ht="12" customHeight="1" x14ac:dyDescent="0.25">
      <c r="A87" s="18"/>
      <c r="B87" s="37" t="s">
        <v>58</v>
      </c>
      <c r="C87" s="12">
        <v>972000</v>
      </c>
      <c r="D87" s="38">
        <f>(C87/C90)</f>
        <v>0.51257712387280496</v>
      </c>
      <c r="E87" s="10"/>
      <c r="F87" s="10"/>
      <c r="G87" s="15"/>
    </row>
    <row r="88" spans="1:7" ht="12" customHeight="1" x14ac:dyDescent="0.25">
      <c r="A88" s="18"/>
      <c r="B88" s="37" t="s">
        <v>100</v>
      </c>
      <c r="C88" s="12">
        <v>100000</v>
      </c>
      <c r="D88" s="38">
        <f>(C88/C90)</f>
        <v>5.2734272003374993E-2</v>
      </c>
      <c r="E88" s="14"/>
      <c r="F88" s="14"/>
      <c r="G88" s="15"/>
    </row>
    <row r="89" spans="1:7" ht="12" customHeight="1" x14ac:dyDescent="0.25">
      <c r="A89" s="18"/>
      <c r="B89" s="37" t="s">
        <v>101</v>
      </c>
      <c r="C89" s="12">
        <v>90300</v>
      </c>
      <c r="D89" s="38">
        <f>(C89/C90)</f>
        <v>4.7619047619047616E-2</v>
      </c>
      <c r="E89" s="14"/>
      <c r="F89" s="14"/>
      <c r="G89" s="15"/>
    </row>
    <row r="90" spans="1:7" ht="12.75" customHeight="1" thickBot="1" x14ac:dyDescent="0.3">
      <c r="A90" s="18"/>
      <c r="B90" s="39" t="s">
        <v>102</v>
      </c>
      <c r="C90" s="40">
        <f>SUM(C84:C89)</f>
        <v>1896300</v>
      </c>
      <c r="D90" s="41">
        <f>SUM(D84:D89)</f>
        <v>1</v>
      </c>
      <c r="E90" s="14"/>
      <c r="F90" s="14"/>
      <c r="G90" s="15"/>
    </row>
    <row r="91" spans="1:7" ht="12" customHeight="1" x14ac:dyDescent="0.25">
      <c r="A91" s="18"/>
      <c r="B91" s="33"/>
      <c r="C91" s="20"/>
      <c r="D91" s="20"/>
      <c r="E91" s="20"/>
      <c r="F91" s="20"/>
      <c r="G91" s="15"/>
    </row>
    <row r="92" spans="1:7" ht="12.75" customHeight="1" x14ac:dyDescent="0.25">
      <c r="A92" s="18"/>
      <c r="B92" s="34"/>
      <c r="C92" s="20"/>
      <c r="D92" s="20"/>
      <c r="E92" s="20"/>
      <c r="F92" s="20"/>
      <c r="G92" s="15"/>
    </row>
    <row r="93" spans="1:7" ht="12" customHeight="1" thickBot="1" x14ac:dyDescent="0.3">
      <c r="A93" s="9"/>
      <c r="B93" s="54"/>
      <c r="C93" s="55" t="s">
        <v>103</v>
      </c>
      <c r="D93" s="56"/>
      <c r="E93" s="57"/>
      <c r="F93" s="13"/>
      <c r="G93" s="15"/>
    </row>
    <row r="94" spans="1:7" ht="12" customHeight="1" x14ac:dyDescent="0.25">
      <c r="A94" s="18"/>
      <c r="B94" s="58" t="s">
        <v>104</v>
      </c>
      <c r="C94" s="148">
        <v>7000</v>
      </c>
      <c r="D94" s="148">
        <v>7500</v>
      </c>
      <c r="E94" s="149">
        <v>8000</v>
      </c>
      <c r="F94" s="53"/>
      <c r="G94" s="16"/>
    </row>
    <row r="95" spans="1:7" ht="12.75" customHeight="1" thickBot="1" x14ac:dyDescent="0.3">
      <c r="A95" s="18"/>
      <c r="B95" s="39" t="s">
        <v>105</v>
      </c>
      <c r="C95" s="40">
        <f>(G69/C94)</f>
        <v>270.89999999999998</v>
      </c>
      <c r="D95" s="40">
        <f>(G69/D94)</f>
        <v>252.84</v>
      </c>
      <c r="E95" s="59">
        <f>(G69/E94)</f>
        <v>237.03749999999999</v>
      </c>
      <c r="F95" s="53"/>
      <c r="G95" s="16"/>
    </row>
    <row r="96" spans="1:7" ht="15.6" customHeight="1" x14ac:dyDescent="0.25">
      <c r="A96" s="18"/>
      <c r="B96" s="44" t="s">
        <v>106</v>
      </c>
      <c r="C96" s="17"/>
      <c r="D96" s="17"/>
      <c r="E96" s="17"/>
      <c r="F96" s="17"/>
      <c r="G96" s="1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2021-03-31T16:05:57Z</dcterms:modified>
  <cp:category/>
  <cp:contentStatus/>
</cp:coreProperties>
</file>