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laudio\Desktop\FT conceocion 2021\Agencia de Area Concepcion\"/>
    </mc:Choice>
  </mc:AlternateContent>
  <bookViews>
    <workbookView xWindow="0" yWindow="0" windowWidth="20490" windowHeight="7755"/>
  </bookViews>
  <sheets>
    <sheet name="Avena-Ballica" sheetId="8" r:id="rId1"/>
  </sheets>
  <externalReferences>
    <externalReference r:id="rId2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8" l="1"/>
  <c r="G31" i="8"/>
  <c r="G51" i="8"/>
  <c r="G52" i="8" s="1"/>
  <c r="G46" i="8"/>
  <c r="G45" i="8"/>
  <c r="G43" i="8"/>
  <c r="G42" i="8"/>
  <c r="G36" i="8"/>
  <c r="G35" i="8"/>
  <c r="G12" i="8"/>
  <c r="G57" i="8" s="1"/>
  <c r="G25" i="8"/>
  <c r="G24" i="8"/>
  <c r="G23" i="8"/>
  <c r="G22" i="8"/>
  <c r="G21" i="8"/>
  <c r="C13" i="8"/>
  <c r="C12" i="8"/>
  <c r="G37" i="8" l="1"/>
  <c r="C73" i="8" s="1"/>
  <c r="G26" i="8"/>
  <c r="C71" i="8"/>
  <c r="E82" i="8"/>
  <c r="D82" i="8"/>
  <c r="G58" i="8"/>
  <c r="C82" i="8"/>
  <c r="D77" i="8"/>
  <c r="G56" i="8"/>
  <c r="C76" i="8"/>
  <c r="D76" i="8"/>
  <c r="D74" i="8"/>
  <c r="D71" i="8"/>
  <c r="D73" i="8"/>
  <c r="C77" i="8"/>
  <c r="D75" i="8"/>
  <c r="C74" i="8"/>
  <c r="G47" i="8"/>
  <c r="G54" i="8"/>
  <c r="G55" i="8"/>
</calcChain>
</file>

<file path=xl/sharedStrings.xml><?xml version="1.0" encoding="utf-8"?>
<sst xmlns="http://schemas.openxmlformats.org/spreadsheetml/2006/main" count="130" uniqueCount="92">
  <si>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</si>
  <si>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</si>
  <si>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</si>
  <si>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</si>
  <si>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</si>
  <si>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</si>
  <si>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</si>
  <si>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</si>
  <si>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</si>
  <si>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</si>
  <si>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</si>
  <si>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</si>
  <si>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</si>
  <si>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</si>
  <si>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</si>
  <si>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</si>
  <si>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</si>
  <si>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</si>
  <si>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</si>
  <si>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</si>
  <si>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</si>
  <si>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</si>
  <si>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</si>
  <si>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</si>
  <si>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</si>
  <si>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</si>
  <si>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</si>
  <si>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</si>
  <si>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</si>
  <si>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</si>
  <si>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</si>
  <si>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</si>
  <si>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</si>
  <si>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</si>
  <si>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</si>
  <si>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</si>
  <si>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</si>
  <si>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</si>
  <si>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</si>
  <si>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</si>
  <si>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</si>
  <si>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</si>
  <si>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</si>
  <si>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</si>
  <si>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</si>
  <si>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</si>
  <si>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</si>
  <si>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</si>
  <si>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</si>
  <si>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</si>
  <si>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</si>
  <si>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</si>
  <si>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</si>
  <si>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</si>
  <si>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</si>
  <si>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</si>
  <si>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</si>
  <si>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</si>
  <si>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</si>
  <si>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</si>
  <si>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</si>
  <si>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Siembra manual</t>
  </si>
  <si>
    <t>Cosecha</t>
  </si>
  <si>
    <t>SEMILLAS</t>
  </si>
  <si>
    <t>Super Fosfato Triple</t>
  </si>
  <si>
    <t>Costo unitario ($/u) (*)</t>
  </si>
  <si>
    <t>abril</t>
  </si>
  <si>
    <t>Rastraje</t>
  </si>
  <si>
    <t>ESCENARIOS COSTO UNITARIO  ($/kg)</t>
  </si>
  <si>
    <t>Rendimiento (kg/hà)</t>
  </si>
  <si>
    <t>Aplicación herbicida Barbecho químico</t>
  </si>
  <si>
    <t>Aplic. Herbicida post emergencia</t>
  </si>
  <si>
    <t>RENDIMIENTO (kg/Há.)</t>
  </si>
  <si>
    <t xml:space="preserve">Aplicación de fertilizante </t>
  </si>
  <si>
    <t>Avena</t>
  </si>
  <si>
    <t>AVENA - BALLICA</t>
  </si>
  <si>
    <t>SP</t>
  </si>
  <si>
    <t>pastoreo supl. Invernal</t>
  </si>
  <si>
    <t>sequia</t>
  </si>
  <si>
    <t>marzo 2021</t>
  </si>
  <si>
    <t>310</t>
  </si>
  <si>
    <t>Ballica</t>
  </si>
  <si>
    <t>UREA</t>
  </si>
  <si>
    <t>agosto</t>
  </si>
  <si>
    <t>Servicio siembra</t>
  </si>
  <si>
    <t>ha</t>
  </si>
  <si>
    <t>agos-octub/2021</t>
  </si>
  <si>
    <t>PRECIO ESPERADO ($/kg)</t>
  </si>
  <si>
    <t>JM</t>
  </si>
  <si>
    <t>abril-mayo</t>
  </si>
  <si>
    <t>diciembre-enero</t>
  </si>
  <si>
    <t>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</si>
</sst>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#,##0_ ;\-#,##0\ "/>
  </numFmts>
  <fonts count="26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7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19" fillId="0" borderId="1"/>
    <xf numFmtId="167" fontId="22" fillId="0" borderId="1" applyFont="0" applyFill="0" applyBorder="0" applyAlignment="0" applyProtection="0"/>
  </cellStyleXfs>
  <cellXfs count="113">
    <xf numFmtId="0" fontId="0" fillId="0" borderId="0" xfId="0" applyFont="1" applyAlignment="1"/>
    <xf numFmtId="0" fontId="13" fillId="7" borderId="1" xfId="0" applyFont="1" applyFill="1" applyBorder="1" applyAlignment="1"/>
    <xf numFmtId="0" fontId="8" fillId="7" borderId="1" xfId="0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/>
    </xf>
    <xf numFmtId="165" fontId="15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0" fontId="11" fillId="7" borderId="1" xfId="0" applyFont="1" applyFill="1" applyBorder="1" applyAlignment="1">
      <alignment vertical="center"/>
    </xf>
    <xf numFmtId="49" fontId="16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vertical="center"/>
    </xf>
    <xf numFmtId="0" fontId="17" fillId="0" borderId="2" xfId="0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2" xfId="1" applyFont="1" applyBorder="1"/>
    <xf numFmtId="0" fontId="0" fillId="2" borderId="1" xfId="0" applyFont="1" applyFill="1" applyBorder="1" applyAlignment="1"/>
    <xf numFmtId="0" fontId="0" fillId="0" borderId="1" xfId="0" applyFont="1" applyBorder="1" applyAlignment="1"/>
    <xf numFmtId="0" fontId="2" fillId="2" borderId="1" xfId="0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1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3" fontId="7" fillId="3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9" borderId="1" xfId="0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>
      <alignment vertical="center" wrapText="1"/>
    </xf>
    <xf numFmtId="0" fontId="4" fillId="2" borderId="2" xfId="0" applyNumberFormat="1" applyFont="1" applyFill="1" applyBorder="1" applyAlignment="1">
      <alignment horizontal="right"/>
    </xf>
    <xf numFmtId="17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4" fillId="2" borderId="2" xfId="0" applyNumberFormat="1" applyFont="1" applyFill="1" applyBorder="1" applyAlignment="1">
      <alignment horizontal="right" wrapText="1"/>
    </xf>
    <xf numFmtId="49" fontId="1" fillId="3" borderId="2" xfId="0" applyNumberFormat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2" xfId="1" applyFont="1" applyFill="1" applyBorder="1"/>
    <xf numFmtId="0" fontId="18" fillId="0" borderId="2" xfId="1" applyFont="1" applyFill="1" applyBorder="1" applyAlignment="1">
      <alignment horizontal="left" vertical="center"/>
    </xf>
    <xf numFmtId="0" fontId="18" fillId="0" borderId="2" xfId="1" applyFont="1" applyFill="1" applyBorder="1" applyAlignment="1">
      <alignment wrapText="1"/>
    </xf>
    <xf numFmtId="168" fontId="18" fillId="0" borderId="2" xfId="0" applyNumberFormat="1" applyFont="1" applyBorder="1"/>
    <xf numFmtId="168" fontId="3" fillId="3" borderId="1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/>
    <xf numFmtId="0" fontId="17" fillId="0" borderId="2" xfId="0" applyFont="1" applyBorder="1" applyAlignment="1">
      <alignment horizontal="left"/>
    </xf>
    <xf numFmtId="3" fontId="17" fillId="0" borderId="2" xfId="0" applyNumberFormat="1" applyFont="1" applyBorder="1" applyAlignment="1">
      <alignment horizontal="right"/>
    </xf>
    <xf numFmtId="168" fontId="20" fillId="0" borderId="2" xfId="1" applyNumberFormat="1" applyFont="1" applyBorder="1" applyAlignment="1">
      <alignment horizontal="right"/>
    </xf>
    <xf numFmtId="0" fontId="21" fillId="10" borderId="2" xfId="0" applyFont="1" applyFill="1" applyBorder="1" applyAlignment="1">
      <alignment wrapText="1"/>
    </xf>
    <xf numFmtId="0" fontId="24" fillId="10" borderId="2" xfId="0" applyFont="1" applyFill="1" applyBorder="1" applyAlignment="1">
      <alignment wrapText="1"/>
    </xf>
    <xf numFmtId="0" fontId="24" fillId="10" borderId="2" xfId="0" applyFont="1" applyFill="1" applyBorder="1" applyAlignment="1">
      <alignment horizontal="center" wrapText="1"/>
    </xf>
    <xf numFmtId="0" fontId="23" fillId="0" borderId="2" xfId="0" applyFont="1" applyBorder="1" applyAlignment="1">
      <alignment horizontal="left"/>
    </xf>
    <xf numFmtId="3" fontId="24" fillId="10" borderId="2" xfId="0" applyNumberFormat="1" applyFont="1" applyFill="1" applyBorder="1" applyAlignment="1">
      <alignment wrapText="1"/>
    </xf>
    <xf numFmtId="3" fontId="18" fillId="10" borderId="2" xfId="0" applyNumberFormat="1" applyFont="1" applyFill="1" applyBorder="1"/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5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5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5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8" fillId="5" borderId="9" xfId="0" applyFont="1" applyFill="1" applyBorder="1" applyAlignment="1">
      <alignment vertical="center"/>
    </xf>
    <xf numFmtId="165" fontId="1" fillId="6" borderId="10" xfId="0" applyNumberFormat="1" applyFont="1" applyFill="1" applyBorder="1" applyAlignment="1">
      <alignment vertical="center"/>
    </xf>
    <xf numFmtId="49" fontId="13" fillId="2" borderId="3" xfId="0" applyNumberFormat="1" applyFont="1" applyFill="1" applyBorder="1" applyAlignment="1">
      <alignment vertical="center"/>
    </xf>
    <xf numFmtId="0" fontId="13" fillId="2" borderId="4" xfId="0" applyFont="1" applyFill="1" applyBorder="1" applyAlignment="1"/>
    <xf numFmtId="165" fontId="1" fillId="2" borderId="5" xfId="0" applyNumberFormat="1" applyFont="1" applyFill="1" applyBorder="1" applyAlignment="1">
      <alignment vertical="center"/>
    </xf>
    <xf numFmtId="49" fontId="13" fillId="2" borderId="6" xfId="0" applyNumberFormat="1" applyFont="1" applyFill="1" applyBorder="1" applyAlignment="1">
      <alignment vertical="center"/>
    </xf>
    <xf numFmtId="165" fontId="1" fillId="2" borderId="7" xfId="0" applyNumberFormat="1" applyFont="1" applyFill="1" applyBorder="1" applyAlignment="1">
      <alignment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9" xfId="0" applyFont="1" applyFill="1" applyBorder="1" applyAlignment="1"/>
    <xf numFmtId="165" fontId="1" fillId="2" borderId="10" xfId="0" applyNumberFormat="1" applyFont="1" applyFill="1" applyBorder="1" applyAlignment="1">
      <alignment vertical="center"/>
    </xf>
    <xf numFmtId="49" fontId="11" fillId="8" borderId="2" xfId="0" applyNumberFormat="1" applyFont="1" applyFill="1" applyBorder="1" applyAlignment="1">
      <alignment vertical="center"/>
    </xf>
    <xf numFmtId="49" fontId="13" fillId="8" borderId="2" xfId="0" applyNumberFormat="1" applyFont="1" applyFill="1" applyBorder="1" applyAlignment="1"/>
    <xf numFmtId="49" fontId="11" fillId="2" borderId="2" xfId="0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9" fontId="13" fillId="2" borderId="2" xfId="0" applyNumberFormat="1" applyFont="1" applyFill="1" applyBorder="1" applyAlignment="1"/>
    <xf numFmtId="168" fontId="11" fillId="2" borderId="2" xfId="0" applyNumberFormat="1" applyFont="1" applyFill="1" applyBorder="1" applyAlignment="1">
      <alignment vertical="center"/>
    </xf>
    <xf numFmtId="166" fontId="11" fillId="2" borderId="2" xfId="0" applyNumberFormat="1" applyFont="1" applyFill="1" applyBorder="1" applyAlignment="1">
      <alignment vertical="center"/>
    </xf>
    <xf numFmtId="166" fontId="11" fillId="8" borderId="2" xfId="0" applyNumberFormat="1" applyFont="1" applyFill="1" applyBorder="1" applyAlignment="1">
      <alignment vertical="center"/>
    </xf>
    <xf numFmtId="9" fontId="11" fillId="8" borderId="2" xfId="0" applyNumberFormat="1" applyFont="1" applyFill="1" applyBorder="1" applyAlignment="1">
      <alignment vertical="center"/>
    </xf>
    <xf numFmtId="0" fontId="11" fillId="8" borderId="2" xfId="0" applyNumberFormat="1" applyFont="1" applyFill="1" applyBorder="1" applyAlignment="1">
      <alignment vertical="center"/>
    </xf>
    <xf numFmtId="3" fontId="18" fillId="0" borderId="2" xfId="1" applyNumberFormat="1" applyFont="1" applyBorder="1"/>
    <xf numFmtId="3" fontId="25" fillId="0" borderId="2" xfId="0" applyNumberFormat="1" applyFont="1" applyBorder="1" applyAlignment="1"/>
    <xf numFmtId="49" fontId="1" fillId="3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6" fillId="9" borderId="1" xfId="0" applyNumberFormat="1" applyFont="1" applyFill="1" applyBorder="1" applyAlignment="1">
      <alignment vertical="center"/>
    </xf>
    <xf numFmtId="0" fontId="11" fillId="9" borderId="1" xfId="0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3" fontId="4" fillId="2" borderId="2" xfId="0" applyNumberFormat="1" applyFont="1" applyFill="1" applyBorder="1" applyAlignment="1">
      <alignment horizontal="right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47625</xdr:rowOff>
    </xdr:from>
    <xdr:to>
      <xdr:col>7</xdr:col>
      <xdr:colOff>0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238125"/>
          <a:ext cx="57721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3"/>
  <sheetViews>
    <sheetView tabSelected="1" topLeftCell="A44" workbookViewId="0">
      <selection activeCell="J45" sqref="J45"/>
    </sheetView>
  </sheetViews>
  <sheetFormatPr baseColWidth="10" defaultRowHeight="15" x14ac:dyDescent="0.25"/>
  <cols>
    <col min="1" max="1" width="3.28515625" style="19" customWidth="1"/>
    <col min="2" max="2" width="18.28515625" style="19" customWidth="1"/>
    <col min="3" max="3" width="17.140625" style="19" customWidth="1"/>
    <col min="4" max="4" width="11.42578125" style="19"/>
    <col min="5" max="5" width="14.7109375" style="19" customWidth="1"/>
    <col min="6" max="6" width="13.7109375" style="19" customWidth="1"/>
    <col min="7" max="16384" width="11.42578125" style="19"/>
  </cols>
  <sheetData>
    <row r="1" spans="2:7" x14ac:dyDescent="0.25">
      <c r="B1" s="18"/>
      <c r="C1" s="18"/>
      <c r="D1" s="18"/>
      <c r="E1" s="18"/>
      <c r="F1" s="18"/>
      <c r="G1" s="18"/>
    </row>
    <row r="2" spans="2:7" x14ac:dyDescent="0.25">
      <c r="B2" s="18"/>
      <c r="C2" s="18"/>
      <c r="D2" s="18"/>
      <c r="E2" s="18"/>
      <c r="F2" s="18"/>
      <c r="G2" s="18"/>
    </row>
    <row r="3" spans="2:7" x14ac:dyDescent="0.25">
      <c r="B3" s="18"/>
      <c r="C3" s="18"/>
      <c r="D3" s="18"/>
      <c r="E3" s="18"/>
      <c r="F3" s="18"/>
      <c r="G3" s="18"/>
    </row>
    <row r="4" spans="2:7" x14ac:dyDescent="0.25">
      <c r="B4" s="18"/>
      <c r="C4" s="18"/>
      <c r="D4" s="18"/>
      <c r="E4" s="18"/>
      <c r="F4" s="18"/>
      <c r="G4" s="18"/>
    </row>
    <row r="5" spans="2:7" x14ac:dyDescent="0.25">
      <c r="B5" s="18"/>
      <c r="C5" s="18"/>
      <c r="D5" s="18"/>
      <c r="E5" s="18"/>
      <c r="F5" s="18"/>
      <c r="G5" s="18"/>
    </row>
    <row r="6" spans="2:7" x14ac:dyDescent="0.25">
      <c r="B6" s="18"/>
      <c r="C6" s="18"/>
      <c r="D6" s="18"/>
      <c r="E6" s="18"/>
      <c r="F6" s="18"/>
      <c r="G6" s="18"/>
    </row>
    <row r="7" spans="2:7" x14ac:dyDescent="0.25">
      <c r="B7" s="18"/>
      <c r="C7" s="18"/>
      <c r="D7" s="18"/>
      <c r="E7" s="18"/>
      <c r="F7" s="18"/>
      <c r="G7" s="18"/>
    </row>
    <row r="8" spans="2:7" x14ac:dyDescent="0.25">
      <c r="B8" s="18"/>
      <c r="C8" s="18"/>
      <c r="D8" s="18"/>
      <c r="E8" s="18"/>
      <c r="F8" s="18"/>
      <c r="G8" s="18"/>
    </row>
    <row r="9" spans="2:7" x14ac:dyDescent="0.25">
      <c r="B9" s="46" t="s">
        <v>0</v>
      </c>
      <c r="C9" s="47" t="s">
        <v>75</v>
      </c>
      <c r="D9" s="20"/>
      <c r="E9" s="106" t="s">
        <v>72</v>
      </c>
      <c r="F9" s="107"/>
      <c r="G9" s="53">
        <v>7500</v>
      </c>
    </row>
    <row r="10" spans="2:7" x14ac:dyDescent="0.25">
      <c r="B10" s="48" t="s">
        <v>1</v>
      </c>
      <c r="C10" s="47" t="s">
        <v>76</v>
      </c>
      <c r="D10" s="21"/>
      <c r="E10" s="108" t="s">
        <v>2</v>
      </c>
      <c r="F10" s="109"/>
      <c r="G10" s="53" t="s">
        <v>79</v>
      </c>
    </row>
    <row r="11" spans="2:7" x14ac:dyDescent="0.25">
      <c r="B11" s="48" t="s">
        <v>3</v>
      </c>
      <c r="C11" s="47" t="s">
        <v>4</v>
      </c>
      <c r="D11" s="21"/>
      <c r="E11" s="108" t="s">
        <v>87</v>
      </c>
      <c r="F11" s="109"/>
      <c r="G11" s="53" t="s">
        <v>80</v>
      </c>
    </row>
    <row r="12" spans="2:7" x14ac:dyDescent="0.25">
      <c r="B12" s="48" t="s">
        <v>5</v>
      </c>
      <c r="C12" s="47" t="str">
        <f>'[1]Acelga crespa'!$C$9</f>
        <v>BIO BIO</v>
      </c>
      <c r="D12" s="21"/>
      <c r="E12" s="51" t="s">
        <v>6</v>
      </c>
      <c r="F12" s="52"/>
      <c r="G12" s="112">
        <f>G9*G11</f>
        <v>2325000</v>
      </c>
    </row>
    <row r="13" spans="2:7" ht="25.5" x14ac:dyDescent="0.25">
      <c r="B13" s="48" t="s">
        <v>7</v>
      </c>
      <c r="C13" s="49" t="str">
        <f>'[1]Acelga crespa'!$C$10</f>
        <v>CONCEPCION</v>
      </c>
      <c r="D13" s="21"/>
      <c r="E13" s="108" t="s">
        <v>8</v>
      </c>
      <c r="F13" s="109"/>
      <c r="G13" s="53" t="s">
        <v>77</v>
      </c>
    </row>
    <row r="14" spans="2:7" x14ac:dyDescent="0.25">
      <c r="B14" s="48" t="s">
        <v>9</v>
      </c>
      <c r="C14" s="49" t="s">
        <v>60</v>
      </c>
      <c r="D14" s="21"/>
      <c r="E14" s="108" t="s">
        <v>10</v>
      </c>
      <c r="F14" s="109"/>
      <c r="G14" s="53" t="s">
        <v>86</v>
      </c>
    </row>
    <row r="15" spans="2:7" x14ac:dyDescent="0.25">
      <c r="B15" s="48" t="s">
        <v>11</v>
      </c>
      <c r="C15" s="50">
        <v>44166</v>
      </c>
      <c r="D15" s="21"/>
      <c r="E15" s="110" t="s">
        <v>12</v>
      </c>
      <c r="F15" s="111"/>
      <c r="G15" s="53" t="s">
        <v>78</v>
      </c>
    </row>
    <row r="16" spans="2:7" x14ac:dyDescent="0.25">
      <c r="B16" s="22"/>
      <c r="C16" s="23"/>
      <c r="D16" s="20"/>
      <c r="E16" s="20"/>
      <c r="F16" s="20"/>
      <c r="G16" s="24"/>
    </row>
    <row r="17" spans="2:7" x14ac:dyDescent="0.25">
      <c r="B17" s="102" t="s">
        <v>13</v>
      </c>
      <c r="C17" s="103"/>
      <c r="D17" s="103"/>
      <c r="E17" s="103"/>
      <c r="F17" s="103"/>
      <c r="G17" s="103"/>
    </row>
    <row r="18" spans="2:7" x14ac:dyDescent="0.25">
      <c r="B18" s="20"/>
      <c r="C18" s="25"/>
      <c r="D18" s="25"/>
      <c r="E18" s="25"/>
      <c r="F18" s="20"/>
      <c r="G18" s="20"/>
    </row>
    <row r="19" spans="2:7" x14ac:dyDescent="0.25">
      <c r="B19" s="26" t="s">
        <v>14</v>
      </c>
      <c r="C19" s="27"/>
      <c r="D19" s="27"/>
      <c r="E19" s="27"/>
      <c r="F19" s="27"/>
      <c r="G19" s="27"/>
    </row>
    <row r="20" spans="2:7" ht="24" x14ac:dyDescent="0.25">
      <c r="B20" s="54" t="s">
        <v>15</v>
      </c>
      <c r="C20" s="54" t="s">
        <v>16</v>
      </c>
      <c r="D20" s="54" t="s">
        <v>17</v>
      </c>
      <c r="E20" s="54" t="s">
        <v>18</v>
      </c>
      <c r="F20" s="54" t="s">
        <v>19</v>
      </c>
      <c r="G20" s="54" t="s">
        <v>20</v>
      </c>
    </row>
    <row r="21" spans="2:7" ht="18" x14ac:dyDescent="0.25">
      <c r="B21" s="55" t="s">
        <v>70</v>
      </c>
      <c r="C21" s="16" t="s">
        <v>91</v>
      </c>
      <c r="D21" s="16">
        <v>0.5</v>
      </c>
      <c r="E21" s="16" t="s">
        <v>89</v>
      </c>
      <c r="F21" s="100">
        <v>25000</v>
      </c>
      <c r="G21" s="59">
        <f t="shared" ref="G21:G25" si="0">F21*D21</f>
        <v>12500</v>
      </c>
    </row>
    <row r="22" spans="2:7" x14ac:dyDescent="0.25">
      <c r="B22" s="56" t="s">
        <v>73</v>
      </c>
      <c r="C22" s="16" t="s">
        <v>91</v>
      </c>
      <c r="D22" s="16">
        <v>1</v>
      </c>
      <c r="E22" s="16" t="s">
        <v>89</v>
      </c>
      <c r="F22" s="100">
        <v>25000</v>
      </c>
      <c r="G22" s="59">
        <f t="shared" si="0"/>
        <v>25000</v>
      </c>
    </row>
    <row r="23" spans="2:7" x14ac:dyDescent="0.25">
      <c r="B23" s="57" t="s">
        <v>61</v>
      </c>
      <c r="C23" s="16" t="s">
        <v>91</v>
      </c>
      <c r="D23" s="16">
        <v>2</v>
      </c>
      <c r="E23" s="16" t="s">
        <v>89</v>
      </c>
      <c r="F23" s="100">
        <v>25000</v>
      </c>
      <c r="G23" s="59">
        <f t="shared" si="0"/>
        <v>50000</v>
      </c>
    </row>
    <row r="24" spans="2:7" ht="19.5" x14ac:dyDescent="0.25">
      <c r="B24" s="58" t="s">
        <v>71</v>
      </c>
      <c r="C24" s="16" t="s">
        <v>91</v>
      </c>
      <c r="D24" s="16">
        <v>1</v>
      </c>
      <c r="E24" s="16" t="s">
        <v>83</v>
      </c>
      <c r="F24" s="100">
        <v>25000</v>
      </c>
      <c r="G24" s="59">
        <f t="shared" si="0"/>
        <v>25000</v>
      </c>
    </row>
    <row r="25" spans="2:7" x14ac:dyDescent="0.25">
      <c r="B25" s="56" t="s">
        <v>62</v>
      </c>
      <c r="C25" s="16" t="s">
        <v>91</v>
      </c>
      <c r="D25" s="16">
        <v>10</v>
      </c>
      <c r="E25" s="16" t="s">
        <v>90</v>
      </c>
      <c r="F25" s="100">
        <v>25000</v>
      </c>
      <c r="G25" s="59">
        <f t="shared" si="0"/>
        <v>250000</v>
      </c>
    </row>
    <row r="26" spans="2:7" x14ac:dyDescent="0.25">
      <c r="B26" s="28" t="s">
        <v>21</v>
      </c>
      <c r="C26" s="29"/>
      <c r="D26" s="29"/>
      <c r="E26" s="29"/>
      <c r="F26" s="30"/>
      <c r="G26" s="31">
        <f>SUM(G21:G25)</f>
        <v>362500</v>
      </c>
    </row>
    <row r="27" spans="2:7" x14ac:dyDescent="0.25">
      <c r="B27" s="20"/>
      <c r="C27" s="20"/>
      <c r="D27" s="20"/>
      <c r="E27" s="20"/>
      <c r="F27" s="32"/>
      <c r="G27" s="32"/>
    </row>
    <row r="28" spans="2:7" x14ac:dyDescent="0.25">
      <c r="B28" s="26" t="s">
        <v>22</v>
      </c>
      <c r="C28" s="33"/>
      <c r="D28" s="33"/>
      <c r="E28" s="33"/>
      <c r="F28" s="27"/>
      <c r="G28" s="27"/>
    </row>
    <row r="29" spans="2:7" ht="24" x14ac:dyDescent="0.25">
      <c r="B29" s="61" t="s">
        <v>15</v>
      </c>
      <c r="C29" s="54" t="s">
        <v>16</v>
      </c>
      <c r="D29" s="54" t="s">
        <v>17</v>
      </c>
      <c r="E29" s="61" t="s">
        <v>18</v>
      </c>
      <c r="F29" s="54" t="s">
        <v>19</v>
      </c>
      <c r="G29" s="61" t="s">
        <v>20</v>
      </c>
    </row>
    <row r="30" spans="2:7" x14ac:dyDescent="0.25">
      <c r="B30" s="62"/>
      <c r="C30" s="62"/>
      <c r="D30" s="62"/>
      <c r="E30" s="62"/>
      <c r="F30" s="62"/>
      <c r="G30" s="101">
        <v>0</v>
      </c>
    </row>
    <row r="31" spans="2:7" x14ac:dyDescent="0.25">
      <c r="B31" s="34" t="s">
        <v>23</v>
      </c>
      <c r="C31" s="35"/>
      <c r="D31" s="35"/>
      <c r="E31" s="35"/>
      <c r="F31" s="36"/>
      <c r="G31" s="60">
        <f>SUM(G30:G30)</f>
        <v>0</v>
      </c>
    </row>
    <row r="32" spans="2:7" x14ac:dyDescent="0.25">
      <c r="B32" s="20"/>
      <c r="C32" s="20"/>
      <c r="D32" s="20"/>
      <c r="E32" s="20"/>
      <c r="F32" s="32"/>
      <c r="G32" s="32"/>
    </row>
    <row r="33" spans="2:7" x14ac:dyDescent="0.25">
      <c r="B33" s="26" t="s">
        <v>24</v>
      </c>
      <c r="C33" s="33"/>
      <c r="D33" s="33"/>
      <c r="E33" s="33"/>
      <c r="F33" s="27"/>
      <c r="G33" s="27"/>
    </row>
    <row r="34" spans="2:7" ht="24" x14ac:dyDescent="0.25">
      <c r="B34" s="61" t="s">
        <v>15</v>
      </c>
      <c r="C34" s="61" t="s">
        <v>16</v>
      </c>
      <c r="D34" s="61" t="s">
        <v>17</v>
      </c>
      <c r="E34" s="61" t="s">
        <v>18</v>
      </c>
      <c r="F34" s="54" t="s">
        <v>19</v>
      </c>
      <c r="G34" s="61" t="s">
        <v>20</v>
      </c>
    </row>
    <row r="35" spans="2:7" x14ac:dyDescent="0.25">
      <c r="B35" s="63" t="s">
        <v>25</v>
      </c>
      <c r="C35" s="15" t="s">
        <v>88</v>
      </c>
      <c r="D35" s="15">
        <v>0.5</v>
      </c>
      <c r="E35" s="15" t="s">
        <v>66</v>
      </c>
      <c r="F35" s="64">
        <v>320000</v>
      </c>
      <c r="G35" s="65">
        <f>D35*F35</f>
        <v>160000</v>
      </c>
    </row>
    <row r="36" spans="2:7" x14ac:dyDescent="0.25">
      <c r="B36" s="63" t="s">
        <v>67</v>
      </c>
      <c r="C36" s="15" t="s">
        <v>88</v>
      </c>
      <c r="D36" s="15">
        <v>0.5</v>
      </c>
      <c r="E36" s="15" t="s">
        <v>66</v>
      </c>
      <c r="F36" s="64">
        <v>320000</v>
      </c>
      <c r="G36" s="65">
        <f>D36*F36</f>
        <v>160000</v>
      </c>
    </row>
    <row r="37" spans="2:7" x14ac:dyDescent="0.25">
      <c r="B37" s="28" t="s">
        <v>26</v>
      </c>
      <c r="C37" s="29"/>
      <c r="D37" s="29"/>
      <c r="E37" s="29"/>
      <c r="F37" s="30"/>
      <c r="G37" s="31">
        <f>SUM(G35:G36)</f>
        <v>320000</v>
      </c>
    </row>
    <row r="38" spans="2:7" x14ac:dyDescent="0.25">
      <c r="B38" s="20"/>
      <c r="C38" s="20"/>
      <c r="D38" s="20"/>
      <c r="E38" s="20"/>
      <c r="F38" s="32"/>
      <c r="G38" s="32"/>
    </row>
    <row r="39" spans="2:7" x14ac:dyDescent="0.25">
      <c r="B39" s="26" t="s">
        <v>27</v>
      </c>
      <c r="C39" s="33"/>
      <c r="D39" s="33"/>
      <c r="E39" s="33"/>
      <c r="F39" s="27"/>
      <c r="G39" s="27"/>
    </row>
    <row r="40" spans="2:7" ht="24" x14ac:dyDescent="0.25">
      <c r="B40" s="54" t="s">
        <v>28</v>
      </c>
      <c r="C40" s="54" t="s">
        <v>29</v>
      </c>
      <c r="D40" s="54" t="s">
        <v>30</v>
      </c>
      <c r="E40" s="54" t="s">
        <v>18</v>
      </c>
      <c r="F40" s="54" t="s">
        <v>19</v>
      </c>
      <c r="G40" s="54" t="s">
        <v>20</v>
      </c>
    </row>
    <row r="41" spans="2:7" x14ac:dyDescent="0.25">
      <c r="B41" s="66" t="s">
        <v>63</v>
      </c>
      <c r="C41" s="67"/>
      <c r="D41" s="67"/>
      <c r="E41" s="67"/>
      <c r="F41" s="68"/>
      <c r="G41" s="70"/>
    </row>
    <row r="42" spans="2:7" x14ac:dyDescent="0.25">
      <c r="B42" s="63" t="s">
        <v>74</v>
      </c>
      <c r="C42" s="15" t="s">
        <v>32</v>
      </c>
      <c r="D42" s="15">
        <v>120</v>
      </c>
      <c r="E42" s="15" t="s">
        <v>66</v>
      </c>
      <c r="F42" s="64">
        <v>510</v>
      </c>
      <c r="G42" s="71">
        <f t="shared" ref="G42:G45" si="1">F42*D42</f>
        <v>61200</v>
      </c>
    </row>
    <row r="43" spans="2:7" x14ac:dyDescent="0.25">
      <c r="B43" s="63" t="s">
        <v>81</v>
      </c>
      <c r="C43" s="15" t="s">
        <v>32</v>
      </c>
      <c r="D43" s="15">
        <v>25</v>
      </c>
      <c r="E43" s="15" t="s">
        <v>66</v>
      </c>
      <c r="F43" s="64">
        <v>4000</v>
      </c>
      <c r="G43" s="71">
        <f t="shared" si="1"/>
        <v>100000</v>
      </c>
    </row>
    <row r="44" spans="2:7" x14ac:dyDescent="0.25">
      <c r="B44" s="69" t="s">
        <v>31</v>
      </c>
      <c r="C44" s="15"/>
      <c r="D44" s="15"/>
      <c r="E44" s="15"/>
      <c r="F44" s="64"/>
      <c r="G44" s="71"/>
    </row>
    <row r="45" spans="2:7" x14ac:dyDescent="0.25">
      <c r="B45" s="17" t="s">
        <v>64</v>
      </c>
      <c r="C45" s="15" t="s">
        <v>32</v>
      </c>
      <c r="D45" s="15">
        <v>300</v>
      </c>
      <c r="E45" s="15" t="s">
        <v>66</v>
      </c>
      <c r="F45" s="64">
        <v>260</v>
      </c>
      <c r="G45" s="71">
        <f t="shared" si="1"/>
        <v>78000</v>
      </c>
    </row>
    <row r="46" spans="2:7" x14ac:dyDescent="0.25">
      <c r="B46" s="63" t="s">
        <v>82</v>
      </c>
      <c r="C46" s="15" t="s">
        <v>32</v>
      </c>
      <c r="D46" s="15">
        <v>100</v>
      </c>
      <c r="E46" s="15" t="s">
        <v>83</v>
      </c>
      <c r="F46" s="64">
        <v>350</v>
      </c>
      <c r="G46" s="71">
        <f>F46*D46</f>
        <v>35000</v>
      </c>
    </row>
    <row r="47" spans="2:7" x14ac:dyDescent="0.25">
      <c r="B47" s="37" t="s">
        <v>33</v>
      </c>
      <c r="C47" s="38"/>
      <c r="D47" s="38"/>
      <c r="E47" s="38"/>
      <c r="F47" s="39"/>
      <c r="G47" s="40">
        <f ca="1">SUM(G41:G51)</f>
        <v>314200</v>
      </c>
    </row>
    <row r="48" spans="2:7" x14ac:dyDescent="0.25">
      <c r="B48" s="20"/>
      <c r="C48" s="20"/>
      <c r="D48" s="20"/>
      <c r="E48" s="41"/>
      <c r="F48" s="32"/>
      <c r="G48" s="32"/>
    </row>
    <row r="49" spans="2:7" x14ac:dyDescent="0.25">
      <c r="B49" s="26" t="s">
        <v>34</v>
      </c>
      <c r="C49" s="33"/>
      <c r="D49" s="33"/>
      <c r="E49" s="33"/>
      <c r="F49" s="27"/>
      <c r="G49" s="27"/>
    </row>
    <row r="50" spans="2:7" ht="24" x14ac:dyDescent="0.25">
      <c r="B50" s="61" t="s">
        <v>35</v>
      </c>
      <c r="C50" s="54" t="s">
        <v>29</v>
      </c>
      <c r="D50" s="54" t="s">
        <v>30</v>
      </c>
      <c r="E50" s="61" t="s">
        <v>18</v>
      </c>
      <c r="F50" s="54" t="s">
        <v>19</v>
      </c>
      <c r="G50" s="61" t="s">
        <v>20</v>
      </c>
    </row>
    <row r="51" spans="2:7" x14ac:dyDescent="0.25">
      <c r="B51" s="63" t="s">
        <v>84</v>
      </c>
      <c r="C51" s="15" t="s">
        <v>85</v>
      </c>
      <c r="D51" s="15">
        <v>1</v>
      </c>
      <c r="E51" s="15" t="s">
        <v>66</v>
      </c>
      <c r="F51" s="64">
        <v>40000</v>
      </c>
      <c r="G51" s="71">
        <f>F51*D51</f>
        <v>40000</v>
      </c>
    </row>
    <row r="52" spans="2:7" x14ac:dyDescent="0.25">
      <c r="B52" s="37" t="s">
        <v>36</v>
      </c>
      <c r="C52" s="38"/>
      <c r="D52" s="38"/>
      <c r="E52" s="38"/>
      <c r="F52" s="39"/>
      <c r="G52" s="40">
        <f>G51</f>
        <v>40000</v>
      </c>
    </row>
    <row r="53" spans="2:7" x14ac:dyDescent="0.25">
      <c r="B53" s="20"/>
      <c r="C53" s="20"/>
      <c r="D53" s="20"/>
      <c r="E53" s="20"/>
      <c r="F53" s="32"/>
      <c r="G53" s="32"/>
    </row>
    <row r="54" spans="2:7" x14ac:dyDescent="0.25">
      <c r="B54" s="72" t="s">
        <v>37</v>
      </c>
      <c r="C54" s="73"/>
      <c r="D54" s="73"/>
      <c r="E54" s="73"/>
      <c r="F54" s="73"/>
      <c r="G54" s="74">
        <f ca="1">G26+G31+G37+G47+G52</f>
        <v>996700</v>
      </c>
    </row>
    <row r="55" spans="2:7" x14ac:dyDescent="0.25">
      <c r="B55" s="75" t="s">
        <v>38</v>
      </c>
      <c r="C55" s="43"/>
      <c r="D55" s="43"/>
      <c r="E55" s="43"/>
      <c r="F55" s="43"/>
      <c r="G55" s="76">
        <f ca="1">G54*0.05</f>
        <v>49835</v>
      </c>
    </row>
    <row r="56" spans="2:7" x14ac:dyDescent="0.25">
      <c r="B56" s="77" t="s">
        <v>39</v>
      </c>
      <c r="C56" s="42"/>
      <c r="D56" s="42"/>
      <c r="E56" s="42"/>
      <c r="F56" s="42"/>
      <c r="G56" s="78">
        <f ca="1">G55+G54</f>
        <v>1046535</v>
      </c>
    </row>
    <row r="57" spans="2:7" x14ac:dyDescent="0.25">
      <c r="B57" s="75" t="s">
        <v>40</v>
      </c>
      <c r="C57" s="43"/>
      <c r="D57" s="43"/>
      <c r="E57" s="43"/>
      <c r="F57" s="43"/>
      <c r="G57" s="76">
        <f>G12</f>
        <v>2325000</v>
      </c>
    </row>
    <row r="58" spans="2:7" x14ac:dyDescent="0.25">
      <c r="B58" s="79" t="s">
        <v>41</v>
      </c>
      <c r="C58" s="80"/>
      <c r="D58" s="80"/>
      <c r="E58" s="80"/>
      <c r="F58" s="80"/>
      <c r="G58" s="81">
        <f ca="1">G57-G56</f>
        <v>1278465</v>
      </c>
    </row>
    <row r="59" spans="2:7" x14ac:dyDescent="0.25">
      <c r="B59" s="6" t="s">
        <v>42</v>
      </c>
      <c r="C59" s="7"/>
      <c r="D59" s="7"/>
      <c r="E59" s="7"/>
      <c r="F59" s="7"/>
      <c r="G59" s="3"/>
    </row>
    <row r="60" spans="2:7" x14ac:dyDescent="0.25">
      <c r="B60" s="8"/>
      <c r="C60" s="7"/>
      <c r="D60" s="7"/>
      <c r="E60" s="7"/>
      <c r="F60" s="7"/>
      <c r="G60" s="3"/>
    </row>
    <row r="61" spans="2:7" x14ac:dyDescent="0.25">
      <c r="B61" s="44" t="s">
        <v>43</v>
      </c>
      <c r="C61" s="5"/>
      <c r="D61" s="5"/>
      <c r="E61" s="5"/>
      <c r="F61" s="5"/>
      <c r="G61" s="3"/>
    </row>
    <row r="62" spans="2:7" x14ac:dyDescent="0.25">
      <c r="B62" s="82" t="s">
        <v>44</v>
      </c>
      <c r="C62" s="83"/>
      <c r="D62" s="83"/>
      <c r="E62" s="83"/>
      <c r="F62" s="83"/>
      <c r="G62" s="84"/>
    </row>
    <row r="63" spans="2:7" x14ac:dyDescent="0.25">
      <c r="B63" s="85" t="s">
        <v>45</v>
      </c>
      <c r="C63" s="5"/>
      <c r="D63" s="5"/>
      <c r="E63" s="5"/>
      <c r="F63" s="5"/>
      <c r="G63" s="86"/>
    </row>
    <row r="64" spans="2:7" x14ac:dyDescent="0.25">
      <c r="B64" s="85" t="s">
        <v>46</v>
      </c>
      <c r="C64" s="5"/>
      <c r="D64" s="5"/>
      <c r="E64" s="5"/>
      <c r="F64" s="5"/>
      <c r="G64" s="86"/>
    </row>
    <row r="65" spans="2:7" x14ac:dyDescent="0.25">
      <c r="B65" s="85" t="s">
        <v>47</v>
      </c>
      <c r="C65" s="5"/>
      <c r="D65" s="5"/>
      <c r="E65" s="5"/>
      <c r="F65" s="5"/>
      <c r="G65" s="86"/>
    </row>
    <row r="66" spans="2:7" x14ac:dyDescent="0.25">
      <c r="B66" s="85" t="s">
        <v>48</v>
      </c>
      <c r="C66" s="5"/>
      <c r="D66" s="5"/>
      <c r="E66" s="5"/>
      <c r="F66" s="5"/>
      <c r="G66" s="86"/>
    </row>
    <row r="67" spans="2:7" x14ac:dyDescent="0.25">
      <c r="B67" s="87" t="s">
        <v>49</v>
      </c>
      <c r="C67" s="88"/>
      <c r="D67" s="88"/>
      <c r="E67" s="88"/>
      <c r="F67" s="88"/>
      <c r="G67" s="89"/>
    </row>
    <row r="68" spans="2:7" x14ac:dyDescent="0.25">
      <c r="B68" s="10"/>
      <c r="C68" s="5"/>
      <c r="D68" s="5"/>
      <c r="E68" s="5"/>
      <c r="F68" s="5"/>
      <c r="G68" s="3"/>
    </row>
    <row r="69" spans="2:7" x14ac:dyDescent="0.25">
      <c r="B69" s="104" t="s">
        <v>50</v>
      </c>
      <c r="C69" s="105"/>
      <c r="D69" s="45"/>
      <c r="E69" s="1"/>
      <c r="F69" s="1"/>
      <c r="G69" s="3"/>
    </row>
    <row r="70" spans="2:7" x14ac:dyDescent="0.25">
      <c r="B70" s="90" t="s">
        <v>35</v>
      </c>
      <c r="C70" s="90" t="s">
        <v>51</v>
      </c>
      <c r="D70" s="91" t="s">
        <v>52</v>
      </c>
      <c r="E70" s="1"/>
      <c r="F70" s="1"/>
      <c r="G70" s="3"/>
    </row>
    <row r="71" spans="2:7" x14ac:dyDescent="0.25">
      <c r="B71" s="92" t="s">
        <v>53</v>
      </c>
      <c r="C71" s="93">
        <f>G26</f>
        <v>362500</v>
      </c>
      <c r="D71" s="94">
        <f ca="1">(C71/C77)</f>
        <v>0.3463811530431376</v>
      </c>
      <c r="E71" s="1"/>
      <c r="F71" s="1"/>
      <c r="G71" s="3"/>
    </row>
    <row r="72" spans="2:7" x14ac:dyDescent="0.25">
      <c r="B72" s="92" t="s">
        <v>54</v>
      </c>
      <c r="C72" s="95">
        <f>G3828</f>
        <v>0</v>
      </c>
      <c r="D72" s="94">
        <v>0</v>
      </c>
      <c r="E72" s="1"/>
      <c r="F72" s="1"/>
      <c r="G72" s="3"/>
    </row>
    <row r="73" spans="2:7" x14ac:dyDescent="0.25">
      <c r="B73" s="92" t="s">
        <v>55</v>
      </c>
      <c r="C73" s="93">
        <f>G37</f>
        <v>320000</v>
      </c>
      <c r="D73" s="94">
        <f ca="1">(C73/C77)</f>
        <v>0.30577094889325251</v>
      </c>
      <c r="E73" s="1"/>
      <c r="F73" s="1"/>
      <c r="G73" s="3"/>
    </row>
    <row r="74" spans="2:7" x14ac:dyDescent="0.25">
      <c r="B74" s="92" t="s">
        <v>28</v>
      </c>
      <c r="C74" s="93">
        <f ca="1">G47</f>
        <v>314200</v>
      </c>
      <c r="D74" s="94">
        <f ca="1">(C74/C77)</f>
        <v>0.30022885044456227</v>
      </c>
      <c r="E74" s="1"/>
      <c r="F74" s="1"/>
      <c r="G74" s="3"/>
    </row>
    <row r="75" spans="2:7" x14ac:dyDescent="0.25">
      <c r="B75" s="92" t="s">
        <v>56</v>
      </c>
      <c r="C75" s="96">
        <v>0</v>
      </c>
      <c r="D75" s="94">
        <f ca="1">(C75/C77)</f>
        <v>0</v>
      </c>
      <c r="E75" s="2"/>
      <c r="F75" s="2"/>
      <c r="G75" s="3"/>
    </row>
    <row r="76" spans="2:7" x14ac:dyDescent="0.25">
      <c r="B76" s="92" t="s">
        <v>57</v>
      </c>
      <c r="C76" s="96">
        <f ca="1">G55</f>
        <v>49835</v>
      </c>
      <c r="D76" s="94">
        <f ca="1">(C76/C77)</f>
        <v>4.7619047619047616E-2</v>
      </c>
      <c r="E76" s="2"/>
      <c r="F76" s="2"/>
      <c r="G76" s="3"/>
    </row>
    <row r="77" spans="2:7" x14ac:dyDescent="0.25">
      <c r="B77" s="90" t="s">
        <v>58</v>
      </c>
      <c r="C77" s="97">
        <f ca="1">SUM(C71:C76)</f>
        <v>1046535</v>
      </c>
      <c r="D77" s="98">
        <f ca="1">SUM(D71:D76)</f>
        <v>1</v>
      </c>
      <c r="E77" s="2"/>
      <c r="F77" s="2"/>
      <c r="G77" s="3"/>
    </row>
    <row r="78" spans="2:7" x14ac:dyDescent="0.25">
      <c r="B78" s="8"/>
      <c r="C78" s="7"/>
      <c r="D78" s="7"/>
      <c r="E78" s="7"/>
      <c r="F78" s="7"/>
      <c r="G78" s="3"/>
    </row>
    <row r="79" spans="2:7" x14ac:dyDescent="0.25">
      <c r="B79" s="9"/>
      <c r="C79" s="7"/>
      <c r="D79" s="7"/>
      <c r="E79" s="7"/>
      <c r="F79" s="7"/>
      <c r="G79" s="3"/>
    </row>
    <row r="80" spans="2:7" x14ac:dyDescent="0.25">
      <c r="B80" s="14"/>
      <c r="C80" s="13" t="s">
        <v>68</v>
      </c>
      <c r="D80" s="14"/>
      <c r="E80" s="14"/>
      <c r="F80" s="2"/>
      <c r="G80" s="3"/>
    </row>
    <row r="81" spans="2:7" x14ac:dyDescent="0.25">
      <c r="B81" s="90" t="s">
        <v>69</v>
      </c>
      <c r="C81" s="99">
        <v>7400</v>
      </c>
      <c r="D81" s="99">
        <v>7500</v>
      </c>
      <c r="E81" s="99">
        <v>7600</v>
      </c>
      <c r="F81" s="12"/>
      <c r="G81" s="4"/>
    </row>
    <row r="82" spans="2:7" x14ac:dyDescent="0.25">
      <c r="B82" s="90" t="s">
        <v>65</v>
      </c>
      <c r="C82" s="97">
        <f ca="1">(G56/C81)</f>
        <v>141.42364864864865</v>
      </c>
      <c r="D82" s="97">
        <f ca="1">(G56/D81)</f>
        <v>139.53800000000001</v>
      </c>
      <c r="E82" s="97">
        <f ca="1">(G56/E81)</f>
        <v>137.70197368421051</v>
      </c>
      <c r="F82" s="12"/>
      <c r="G82" s="4"/>
    </row>
    <row r="83" spans="2:7" x14ac:dyDescent="0.25">
      <c r="B83" s="11" t="s">
        <v>59</v>
      </c>
      <c r="C83" s="5"/>
      <c r="D83" s="5"/>
      <c r="E83" s="5"/>
      <c r="F83" s="5"/>
      <c r="G83" s="5"/>
    </row>
  </sheetData>
  <mergeCells count="8">
    <mergeCell ref="B17:G17"/>
    <mergeCell ref="B69:C69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Avena-Ballica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Claudio</cp:lastModifiedBy>
  <dcterms:created xsi:type="dcterms:W3CDTF">2020-11-27T12:49:26Z</dcterms:created>
  <dcterms:modified xsi:type="dcterms:W3CDTF">2021-02-16T01:53:27Z</dcterms:modified>
</cp:coreProperties>
</file>