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6"/>
  <workbookPr/>
  <mc:AlternateContent xmlns:mc="http://schemas.openxmlformats.org/markup-compatibility/2006">
    <mc:Choice Requires="x15">
      <x15ac:absPath xmlns:x15ac="http://schemas.microsoft.com/office/spreadsheetml/2010/11/ac" url="D:\Usuarios\Abenil\Desktop\cunco\"/>
    </mc:Choice>
  </mc:AlternateContent>
  <xr:revisionPtr revIDLastSave="19" documentId="11_53EDA77B777E741639D7D9762816974AA48B012E" xr6:coauthVersionLast="46" xr6:coauthVersionMax="46" xr10:uidLastSave="{52FFF8EC-2FE6-4AA7-9673-05D1CED8AF10}"/>
  <bookViews>
    <workbookView xWindow="0" yWindow="0" windowWidth="20460" windowHeight="7080" xr2:uid="{00000000-000D-0000-FFFF-FFFF00000000}"/>
  </bookViews>
  <sheets>
    <sheet name="AVENA GRANO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31" i="1" l="1"/>
  <c r="G32" i="1"/>
  <c r="G33" i="1"/>
  <c r="G34" i="1"/>
  <c r="G35" i="1"/>
  <c r="C81" i="1" l="1"/>
  <c r="D78" i="1" s="1"/>
  <c r="G55" i="1"/>
  <c r="G56" i="1" s="1"/>
  <c r="G50" i="1"/>
  <c r="G48" i="1"/>
  <c r="G47" i="1"/>
  <c r="G45" i="1"/>
  <c r="G44" i="1"/>
  <c r="G42" i="1"/>
  <c r="G12" i="1"/>
  <c r="G61" i="1" s="1"/>
  <c r="D75" i="1" l="1"/>
  <c r="D79" i="1"/>
  <c r="D80" i="1"/>
  <c r="D77" i="1"/>
  <c r="G51" i="1"/>
  <c r="G37" i="1"/>
  <c r="D81" i="1" l="1"/>
  <c r="G58" i="1"/>
  <c r="G59" i="1" s="1"/>
  <c r="G60" i="1" s="1"/>
  <c r="D86" i="1" l="1"/>
  <c r="G62" i="1"/>
  <c r="C86" i="1"/>
  <c r="E86" i="1"/>
</calcChain>
</file>

<file path=xl/sharedStrings.xml><?xml version="1.0" encoding="utf-8"?>
<sst xmlns="http://schemas.openxmlformats.org/spreadsheetml/2006/main" count="137" uniqueCount="101">
  <si>
    <t>RUBRO O CULTIVO</t>
  </si>
  <si>
    <t>AVENA GRANO</t>
  </si>
  <si>
    <t>RENDIMIENTO (qqm/Há.)</t>
  </si>
  <si>
    <t>VARIEDAD</t>
  </si>
  <si>
    <t>URANO, SUPERNOVA, NEHUEN</t>
  </si>
  <si>
    <t>FECHA ESTIMADA  PRECIO VENTA</t>
  </si>
  <si>
    <t>Febrero 2022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</si>
  <si>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</si>
  <si>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</si>
  <si>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</si>
  <si>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</si>
  <si>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</si>
  <si>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</si>
  <si>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</si>
  <si>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CUNCO</t>
  </si>
  <si>
    <t>DESTINO PRODUCCION</t>
  </si>
  <si>
    <t>Molinos y Mercado Local</t>
  </si>
  <si>
    <t>COMUNA/LOCALIDAD</t>
  </si>
  <si>
    <t>Todas la comunas del Área</t>
  </si>
  <si>
    <t>FECHA DE COSECHA</t>
  </si>
  <si>
    <t>FECHA PRECIO INSUMOS</t>
  </si>
  <si>
    <t>Dic. 2020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</si>
  <si>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</si>
  <si>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</si>
  <si>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</si>
  <si>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</si>
  <si>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</si>
  <si>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</si>
  <si>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</si>
  <si>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</si>
  <si>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</si>
  <si>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</si>
  <si>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</si>
  <si>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</si>
  <si>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</si>
  <si>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</si>
  <si>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 (disco y cincel)</t>
  </si>
  <si>
    <t>JM</t>
  </si>
  <si>
    <t>Marzo-Abril</t>
  </si>
  <si>
    <t>Rastraje (ofset y vibro)</t>
  </si>
  <si>
    <t>Abril-Mayo</t>
  </si>
  <si>
    <t>Siembra Mecanizada</t>
  </si>
  <si>
    <t>Abril-Agosto</t>
  </si>
  <si>
    <t>Aplicación N</t>
  </si>
  <si>
    <t>Agosto-Octubre</t>
  </si>
  <si>
    <t>Aplicación Herbicida</t>
  </si>
  <si>
    <t>Cosecha Mecanizada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</si>
  <si>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</si>
  <si>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</si>
  <si>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</si>
  <si>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</si>
  <si>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</si>
  <si>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</si>
  <si>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</si>
  <si>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</si>
  <si>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kg.</t>
  </si>
  <si>
    <t>FERTILIZANTES</t>
  </si>
  <si>
    <t>NPK (mezcla 11-30-11)</t>
  </si>
  <si>
    <t>Kg.</t>
  </si>
  <si>
    <t>Supernitro</t>
  </si>
  <si>
    <t>HERBICIDAS</t>
  </si>
  <si>
    <t>Ajax</t>
  </si>
  <si>
    <t>Gr.</t>
  </si>
  <si>
    <t>MCPA</t>
  </si>
  <si>
    <t>Lt.</t>
  </si>
  <si>
    <t>FUNGICIDA</t>
  </si>
  <si>
    <t>Desinfectante Semilla</t>
  </si>
  <si>
    <t>Sobre</t>
  </si>
  <si>
    <t>Abril-agosto</t>
  </si>
  <si>
    <t>Subtotal Insumos</t>
  </si>
  <si>
    <t>OTROS</t>
  </si>
  <si>
    <t>Item</t>
  </si>
  <si>
    <t>Materiales Cosecha</t>
  </si>
  <si>
    <t>QQ.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</si>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</sst>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8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9"/>
      <name val="Calibri"/>
    </font>
    <font>
      <sz val="9"/>
      <color indexed="8"/>
      <name val="Calibri"/>
    </font>
    <font>
      <sz val="9"/>
      <color indexed="9"/>
      <name val="Calibri"/>
    </font>
    <font>
      <b/>
      <i/>
      <sz val="9"/>
      <color indexed="9"/>
      <name val="Calibri"/>
    </font>
    <font>
      <sz val="9"/>
      <name val="Calibri"/>
    </font>
    <font>
      <b/>
      <sz val="9"/>
      <name val="Calibri"/>
    </font>
    <font>
      <b/>
      <sz val="9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0" fillId="2" borderId="21" xfId="0" applyFont="1" applyFill="1" applyBorder="1" applyAlignment="1"/>
    <xf numFmtId="0" fontId="7" fillId="6" borderId="23" xfId="0" applyFont="1" applyFill="1" applyBorder="1" applyAlignment="1"/>
    <xf numFmtId="49" fontId="5" fillId="7" borderId="2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9" fillId="2" borderId="23" xfId="0" applyNumberFormat="1" applyFont="1" applyFill="1" applyBorder="1" applyAlignment="1">
      <alignment vertical="center"/>
    </xf>
    <xf numFmtId="0" fontId="7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49" fontId="5" fillId="7" borderId="34" xfId="0" applyNumberFormat="1" applyFont="1" applyFill="1" applyBorder="1" applyAlignment="1">
      <alignment vertical="center"/>
    </xf>
    <xf numFmtId="49" fontId="7" fillId="7" borderId="35" xfId="0" applyNumberFormat="1" applyFont="1" applyFill="1" applyBorder="1" applyAlignment="1"/>
    <xf numFmtId="49" fontId="5" fillId="2" borderId="36" xfId="0" applyNumberFormat="1" applyFont="1" applyFill="1" applyBorder="1" applyAlignment="1">
      <alignment vertical="center"/>
    </xf>
    <xf numFmtId="9" fontId="7" fillId="2" borderId="37" xfId="0" applyNumberFormat="1" applyFont="1" applyFill="1" applyBorder="1" applyAlignment="1"/>
    <xf numFmtId="49" fontId="5" fillId="7" borderId="38" xfId="0" applyNumberFormat="1" applyFont="1" applyFill="1" applyBorder="1" applyAlignment="1">
      <alignment vertical="center"/>
    </xf>
    <xf numFmtId="165" fontId="5" fillId="7" borderId="39" xfId="0" applyNumberFormat="1" applyFont="1" applyFill="1" applyBorder="1" applyAlignment="1">
      <alignment vertical="center"/>
    </xf>
    <xf numFmtId="9" fontId="5" fillId="7" borderId="40" xfId="0" applyNumberFormat="1" applyFont="1" applyFill="1" applyBorder="1" applyAlignment="1">
      <alignment vertical="center"/>
    </xf>
    <xf numFmtId="0" fontId="7" fillId="8" borderId="43" xfId="0" applyFont="1" applyFill="1" applyBorder="1" applyAlignment="1"/>
    <xf numFmtId="0" fontId="7" fillId="2" borderId="23" xfId="0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0" fontId="7" fillId="2" borderId="45" xfId="0" applyFont="1" applyFill="1" applyBorder="1" applyAlignment="1"/>
    <xf numFmtId="0" fontId="7" fillId="2" borderId="46" xfId="0" applyFont="1" applyFill="1" applyBorder="1" applyAlignment="1"/>
    <xf numFmtId="49" fontId="7" fillId="2" borderId="47" xfId="0" applyNumberFormat="1" applyFont="1" applyFill="1" applyBorder="1" applyAlignment="1">
      <alignment vertical="center"/>
    </xf>
    <xf numFmtId="0" fontId="7" fillId="2" borderId="48" xfId="0" applyFont="1" applyFill="1" applyBorder="1" applyAlignment="1"/>
    <xf numFmtId="49" fontId="7" fillId="2" borderId="49" xfId="0" applyNumberFormat="1" applyFont="1" applyFill="1" applyBorder="1" applyAlignment="1">
      <alignment vertical="center"/>
    </xf>
    <xf numFmtId="0" fontId="7" fillId="2" borderId="50" xfId="0" applyFont="1" applyFill="1" applyBorder="1" applyAlignment="1"/>
    <xf numFmtId="0" fontId="7" fillId="2" borderId="51" xfId="0" applyFont="1" applyFill="1" applyBorder="1" applyAlignment="1"/>
    <xf numFmtId="0" fontId="5" fillId="6" borderId="23" xfId="0" applyFont="1" applyFill="1" applyBorder="1" applyAlignment="1">
      <alignment vertical="center"/>
    </xf>
    <xf numFmtId="0" fontId="2" fillId="8" borderId="22" xfId="0" applyFont="1" applyFill="1" applyBorder="1" applyAlignment="1">
      <alignment vertical="center"/>
    </xf>
    <xf numFmtId="49" fontId="10" fillId="8" borderId="23" xfId="0" applyNumberFormat="1" applyFont="1" applyFill="1" applyBorder="1" applyAlignment="1">
      <alignment vertical="center"/>
    </xf>
    <xf numFmtId="0" fontId="2" fillId="8" borderId="23" xfId="0" applyFont="1" applyFill="1" applyBorder="1" applyAlignment="1">
      <alignment vertical="center"/>
    </xf>
    <xf numFmtId="0" fontId="2" fillId="8" borderId="52" xfId="0" applyFont="1" applyFill="1" applyBorder="1" applyAlignment="1">
      <alignment vertical="center"/>
    </xf>
    <xf numFmtId="49" fontId="5" fillId="7" borderId="53" xfId="0" applyNumberFormat="1" applyFont="1" applyFill="1" applyBorder="1" applyAlignment="1">
      <alignment vertical="center"/>
    </xf>
    <xf numFmtId="0" fontId="5" fillId="7" borderId="54" xfId="0" applyNumberFormat="1" applyFont="1" applyFill="1" applyBorder="1" applyAlignment="1">
      <alignment vertical="center"/>
    </xf>
    <xf numFmtId="0" fontId="5" fillId="7" borderId="55" xfId="0" applyNumberFormat="1" applyFont="1" applyFill="1" applyBorder="1" applyAlignment="1">
      <alignment vertical="center"/>
    </xf>
    <xf numFmtId="165" fontId="5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0" fillId="9" borderId="0" xfId="0" applyNumberFormat="1" applyFont="1" applyFill="1" applyAlignment="1"/>
    <xf numFmtId="49" fontId="1" fillId="9" borderId="23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right"/>
    </xf>
    <xf numFmtId="0" fontId="12" fillId="2" borderId="7" xfId="0" applyFont="1" applyFill="1" applyBorder="1" applyAlignment="1"/>
    <xf numFmtId="3" fontId="12" fillId="2" borderId="6" xfId="0" applyNumberFormat="1" applyFont="1" applyFill="1" applyBorder="1" applyAlignment="1"/>
    <xf numFmtId="0" fontId="12" fillId="2" borderId="8" xfId="0" applyFont="1" applyFill="1" applyBorder="1" applyAlignment="1">
      <alignment wrapText="1"/>
    </xf>
    <xf numFmtId="14" fontId="12" fillId="2" borderId="9" xfId="0" applyNumberFormat="1" applyFont="1" applyFill="1" applyBorder="1" applyAlignment="1"/>
    <xf numFmtId="0" fontId="12" fillId="2" borderId="3" xfId="0" applyFont="1" applyFill="1" applyBorder="1" applyAlignment="1"/>
    <xf numFmtId="0" fontId="12" fillId="2" borderId="9" xfId="0" applyFont="1" applyFill="1" applyBorder="1" applyAlignment="1"/>
    <xf numFmtId="0" fontId="12" fillId="2" borderId="9" xfId="0" applyFont="1" applyFill="1" applyBorder="1" applyAlignment="1">
      <alignment horizontal="justify" wrapText="1"/>
    </xf>
    <xf numFmtId="0" fontId="12" fillId="2" borderId="11" xfId="0" applyFont="1" applyFill="1" applyBorder="1" applyAlignment="1"/>
    <xf numFmtId="0" fontId="12" fillId="2" borderId="12" xfId="0" applyFont="1" applyFill="1" applyBorder="1" applyAlignment="1">
      <alignment horizontal="left"/>
    </xf>
    <xf numFmtId="0" fontId="12" fillId="2" borderId="12" xfId="0" applyFont="1" applyFill="1" applyBorder="1" applyAlignment="1"/>
    <xf numFmtId="49" fontId="11" fillId="5" borderId="13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horizontal="center" vertical="center" wrapText="1"/>
    </xf>
    <xf numFmtId="49" fontId="15" fillId="9" borderId="6" xfId="0" applyNumberFormat="1" applyFont="1" applyFill="1" applyBorder="1" applyAlignment="1">
      <alignment horizontal="center" vertical="center" wrapText="1"/>
    </xf>
    <xf numFmtId="49" fontId="16" fillId="9" borderId="6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/>
    <xf numFmtId="49" fontId="11" fillId="5" borderId="15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49" fontId="13" fillId="3" borderId="15" xfId="0" applyNumberFormat="1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0" fontId="12" fillId="2" borderId="17" xfId="0" applyFont="1" applyFill="1" applyBorder="1" applyAlignment="1"/>
    <xf numFmtId="0" fontId="12" fillId="2" borderId="18" xfId="0" applyFont="1" applyFill="1" applyBorder="1" applyAlignment="1"/>
    <xf numFmtId="3" fontId="12" fillId="2" borderId="18" xfId="0" applyNumberFormat="1" applyFont="1" applyFill="1" applyBorder="1" applyAlignment="1"/>
    <xf numFmtId="49" fontId="11" fillId="3" borderId="13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 wrapText="1"/>
    </xf>
    <xf numFmtId="3" fontId="13" fillId="3" borderId="15" xfId="0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/>
    </xf>
    <xf numFmtId="49" fontId="13" fillId="3" borderId="20" xfId="0" applyNumberFormat="1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vertical="center"/>
    </xf>
    <xf numFmtId="3" fontId="13" fillId="3" borderId="20" xfId="0" applyNumberFormat="1" applyFont="1" applyFill="1" applyBorder="1" applyAlignment="1">
      <alignment vertical="center"/>
    </xf>
    <xf numFmtId="0" fontId="12" fillId="2" borderId="26" xfId="0" applyFont="1" applyFill="1" applyBorder="1" applyAlignment="1"/>
    <xf numFmtId="3" fontId="12" fillId="2" borderId="26" xfId="0" applyNumberFormat="1" applyFont="1" applyFill="1" applyBorder="1" applyAlignment="1"/>
    <xf numFmtId="49" fontId="1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4" fontId="11" fillId="5" borderId="29" xfId="0" applyNumberFormat="1" applyFont="1" applyFill="1" applyBorder="1" applyAlignment="1">
      <alignment vertical="center"/>
    </xf>
    <xf numFmtId="49" fontId="11" fillId="3" borderId="30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164" fontId="11" fillId="3" borderId="31" xfId="0" applyNumberFormat="1" applyFont="1" applyFill="1" applyBorder="1" applyAlignment="1">
      <alignment vertical="center"/>
    </xf>
    <xf numFmtId="49" fontId="11" fillId="5" borderId="30" xfId="0" applyNumberFormat="1" applyFont="1" applyFill="1" applyBorder="1" applyAlignment="1">
      <alignment vertical="center"/>
    </xf>
    <xf numFmtId="0" fontId="11" fillId="5" borderId="15" xfId="0" applyFont="1" applyFill="1" applyBorder="1" applyAlignment="1">
      <alignment vertical="center"/>
    </xf>
    <xf numFmtId="164" fontId="11" fillId="5" borderId="31" xfId="0" applyNumberFormat="1" applyFont="1" applyFill="1" applyBorder="1" applyAlignment="1">
      <alignment vertical="center"/>
    </xf>
    <xf numFmtId="49" fontId="11" fillId="5" borderId="32" xfId="0" applyNumberFormat="1" applyFont="1" applyFill="1" applyBorder="1" applyAlignment="1">
      <alignment vertical="center"/>
    </xf>
    <xf numFmtId="164" fontId="11" fillId="5" borderId="33" xfId="0" applyNumberFormat="1" applyFont="1" applyFill="1" applyBorder="1" applyAlignment="1">
      <alignment vertical="center"/>
    </xf>
    <xf numFmtId="49" fontId="12" fillId="2" borderId="5" xfId="0" applyNumberFormat="1" applyFont="1" applyFill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14" fontId="12" fillId="2" borderId="6" xfId="0" applyNumberFormat="1" applyFont="1" applyFill="1" applyBorder="1" applyAlignment="1">
      <alignment horizontal="right"/>
    </xf>
    <xf numFmtId="49" fontId="12" fillId="2" borderId="6" xfId="0" applyNumberFormat="1" applyFont="1" applyFill="1" applyBorder="1" applyAlignment="1"/>
    <xf numFmtId="0" fontId="12" fillId="2" borderId="6" xfId="0" applyFont="1" applyFill="1" applyBorder="1" applyAlignment="1"/>
    <xf numFmtId="49" fontId="13" fillId="3" borderId="6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3" fontId="13" fillId="3" borderId="6" xfId="0" applyNumberFormat="1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wrapText="1"/>
    </xf>
    <xf numFmtId="49" fontId="12" fillId="2" borderId="6" xfId="0" applyNumberFormat="1" applyFont="1" applyFill="1" applyBorder="1" applyAlignment="1">
      <alignment horizontal="center" wrapText="1"/>
    </xf>
    <xf numFmtId="0" fontId="12" fillId="2" borderId="6" xfId="0" applyNumberFormat="1" applyFont="1" applyFill="1" applyBorder="1" applyAlignment="1">
      <alignment wrapText="1"/>
    </xf>
    <xf numFmtId="49" fontId="17" fillId="2" borderId="6" xfId="0" applyNumberFormat="1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center"/>
    </xf>
    <xf numFmtId="0" fontId="12" fillId="2" borderId="6" xfId="0" applyNumberFormat="1" applyFont="1" applyFill="1" applyBorder="1" applyAlignment="1"/>
    <xf numFmtId="49" fontId="17" fillId="2" borderId="6" xfId="0" applyNumberFormat="1" applyFont="1" applyFill="1" applyBorder="1" applyAlignment="1"/>
    <xf numFmtId="0" fontId="12" fillId="2" borderId="6" xfId="0" applyFont="1" applyFill="1" applyBorder="1" applyAlignment="1">
      <alignment horizontal="center"/>
    </xf>
    <xf numFmtId="49" fontId="12" fillId="2" borderId="19" xfId="0" applyNumberFormat="1" applyFont="1" applyFill="1" applyBorder="1" applyAlignment="1"/>
    <xf numFmtId="49" fontId="12" fillId="2" borderId="19" xfId="0" applyNumberFormat="1" applyFont="1" applyFill="1" applyBorder="1" applyAlignment="1">
      <alignment horizontal="center"/>
    </xf>
    <xf numFmtId="0" fontId="12" fillId="2" borderId="19" xfId="0" applyNumberFormat="1" applyFont="1" applyFill="1" applyBorder="1" applyAlignment="1"/>
    <xf numFmtId="3" fontId="12" fillId="2" borderId="19" xfId="0" applyNumberFormat="1" applyFont="1" applyFill="1" applyBorder="1" applyAlignment="1"/>
    <xf numFmtId="0" fontId="11" fillId="5" borderId="33" xfId="0" applyFont="1" applyFill="1" applyBorder="1" applyAlignment="1">
      <alignment vertical="center"/>
    </xf>
    <xf numFmtId="49" fontId="10" fillId="8" borderId="41" xfId="0" applyNumberFormat="1" applyFont="1" applyFill="1" applyBorder="1" applyAlignment="1">
      <alignment vertical="center"/>
    </xf>
    <xf numFmtId="0" fontId="5" fillId="8" borderId="42" xfId="0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49" fontId="13" fillId="3" borderId="6" xfId="0" applyNumberFormat="1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49" fontId="12" fillId="2" borderId="6" xfId="0" applyNumberFormat="1" applyFont="1" applyFill="1" applyBorder="1" applyAlignment="1"/>
    <xf numFmtId="0" fontId="12" fillId="2" borderId="6" xfId="0" applyFont="1" applyFill="1" applyBorder="1" applyAlignment="1"/>
    <xf numFmtId="49" fontId="14" fillId="3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152400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7"/>
  <sheetViews>
    <sheetView showGridLines="0" tabSelected="1" topLeftCell="A10" workbookViewId="0">
      <selection activeCell="C26" sqref="C26"/>
    </sheetView>
  </sheetViews>
  <sheetFormatPr defaultColWidth="10.85546875" defaultRowHeight="11.25" customHeight="1"/>
  <cols>
    <col min="1" max="1" width="4.42578125" style="1" customWidth="1"/>
    <col min="2" max="2" width="27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53" t="s">
        <v>0</v>
      </c>
      <c r="C9" s="54" t="s">
        <v>1</v>
      </c>
      <c r="D9" s="55"/>
      <c r="E9" s="136" t="s">
        <v>2</v>
      </c>
      <c r="F9" s="137"/>
      <c r="G9" s="56">
        <v>60</v>
      </c>
    </row>
    <row r="10" spans="1:7" ht="38.25" customHeight="1">
      <c r="A10" s="5"/>
      <c r="B10" s="107" t="s">
        <v>3</v>
      </c>
      <c r="C10" s="108" t="s">
        <v>4</v>
      </c>
      <c r="D10" s="55"/>
      <c r="E10" s="134" t="s">
        <v>5</v>
      </c>
      <c r="F10" s="135"/>
      <c r="G10" s="54" t="s">
        <v>6</v>
      </c>
    </row>
    <row r="11" spans="1:7" ht="18" customHeight="1">
      <c r="A11" s="5"/>
      <c r="B11" s="107" t="s">
        <v>7</v>
      </c>
      <c r="C11" s="54" t="s">
        <v>8</v>
      </c>
      <c r="D11" s="55"/>
      <c r="E11" s="134" t="s">
        <v>9</v>
      </c>
      <c r="F11" s="135"/>
      <c r="G11" s="56">
        <v>24000</v>
      </c>
    </row>
    <row r="12" spans="1:7" ht="11.25" customHeight="1">
      <c r="A12" s="5"/>
      <c r="B12" s="107" t="s">
        <v>10</v>
      </c>
      <c r="C12" s="109" t="s">
        <v>11</v>
      </c>
      <c r="D12" s="55"/>
      <c r="E12" s="112" t="s">
        <v>12</v>
      </c>
      <c r="F12" s="113"/>
      <c r="G12" s="110">
        <f>(G9*G11)</f>
        <v>1440000</v>
      </c>
    </row>
    <row r="13" spans="1:7" ht="11.25" customHeight="1">
      <c r="A13" s="5"/>
      <c r="B13" s="107" t="s">
        <v>13</v>
      </c>
      <c r="C13" s="54" t="s">
        <v>14</v>
      </c>
      <c r="D13" s="55"/>
      <c r="E13" s="134" t="s">
        <v>15</v>
      </c>
      <c r="F13" s="135"/>
      <c r="G13" s="54" t="s">
        <v>16</v>
      </c>
    </row>
    <row r="14" spans="1:7" ht="13.5" customHeight="1">
      <c r="A14" s="5"/>
      <c r="B14" s="107" t="s">
        <v>17</v>
      </c>
      <c r="C14" s="54" t="s">
        <v>18</v>
      </c>
      <c r="D14" s="55"/>
      <c r="E14" s="134" t="s">
        <v>19</v>
      </c>
      <c r="F14" s="135"/>
      <c r="G14" s="54" t="s">
        <v>6</v>
      </c>
    </row>
    <row r="15" spans="1:7" ht="25.5" customHeight="1">
      <c r="A15" s="5"/>
      <c r="B15" s="107" t="s">
        <v>20</v>
      </c>
      <c r="C15" s="111" t="s">
        <v>21</v>
      </c>
      <c r="D15" s="55"/>
      <c r="E15" s="138" t="s">
        <v>22</v>
      </c>
      <c r="F15" s="139"/>
      <c r="G15" s="109" t="s">
        <v>23</v>
      </c>
    </row>
    <row r="16" spans="1:7" ht="12" customHeight="1">
      <c r="A16" s="2"/>
      <c r="B16" s="57"/>
      <c r="C16" s="58"/>
      <c r="D16" s="59"/>
      <c r="E16" s="60"/>
      <c r="F16" s="60"/>
      <c r="G16" s="61"/>
    </row>
    <row r="17" spans="1:10" ht="12" customHeight="1">
      <c r="A17" s="6"/>
      <c r="B17" s="140" t="s">
        <v>24</v>
      </c>
      <c r="C17" s="141"/>
      <c r="D17" s="141"/>
      <c r="E17" s="141"/>
      <c r="F17" s="141"/>
      <c r="G17" s="141"/>
    </row>
    <row r="18" spans="1:10" ht="12" customHeight="1">
      <c r="A18" s="2"/>
      <c r="B18" s="62"/>
      <c r="C18" s="63"/>
      <c r="D18" s="63"/>
      <c r="E18" s="63"/>
      <c r="F18" s="64"/>
      <c r="G18" s="64"/>
    </row>
    <row r="19" spans="1:10" ht="12" customHeight="1">
      <c r="A19" s="5"/>
      <c r="B19" s="65" t="s">
        <v>25</v>
      </c>
      <c r="C19" s="66"/>
      <c r="D19" s="67"/>
      <c r="E19" s="67"/>
      <c r="F19" s="67"/>
      <c r="G19" s="67"/>
      <c r="J19" s="51"/>
    </row>
    <row r="20" spans="1:10" ht="24" customHeight="1">
      <c r="A20" s="6"/>
      <c r="B20" s="68" t="s">
        <v>26</v>
      </c>
      <c r="C20" s="68" t="s">
        <v>27</v>
      </c>
      <c r="D20" s="68" t="s">
        <v>28</v>
      </c>
      <c r="E20" s="68" t="s">
        <v>29</v>
      </c>
      <c r="F20" s="68" t="s">
        <v>30</v>
      </c>
      <c r="G20" s="68" t="s">
        <v>31</v>
      </c>
      <c r="J20" s="52"/>
    </row>
    <row r="21" spans="1:10" ht="18.75" customHeight="1">
      <c r="A21" s="6"/>
      <c r="B21" s="69"/>
      <c r="C21" s="69"/>
      <c r="D21" s="70"/>
      <c r="E21" s="70"/>
      <c r="F21" s="70"/>
      <c r="G21" s="70"/>
      <c r="J21" s="51"/>
    </row>
    <row r="22" spans="1:10" ht="12.75" customHeight="1">
      <c r="A22" s="6"/>
      <c r="B22" s="114" t="s">
        <v>32</v>
      </c>
      <c r="C22" s="115"/>
      <c r="D22" s="115"/>
      <c r="E22" s="115"/>
      <c r="F22" s="116"/>
      <c r="G22" s="117"/>
    </row>
    <row r="23" spans="1:10" ht="12" customHeight="1">
      <c r="A23" s="2"/>
      <c r="B23" s="62"/>
      <c r="C23" s="64"/>
      <c r="D23" s="64"/>
      <c r="E23" s="64"/>
      <c r="F23" s="71"/>
      <c r="G23" s="71"/>
    </row>
    <row r="24" spans="1:10" ht="12" customHeight="1">
      <c r="A24" s="5"/>
      <c r="B24" s="72" t="s">
        <v>33</v>
      </c>
      <c r="C24" s="73"/>
      <c r="D24" s="74"/>
      <c r="E24" s="74"/>
      <c r="F24" s="75"/>
      <c r="G24" s="75"/>
    </row>
    <row r="25" spans="1:10" ht="24" customHeight="1">
      <c r="A25" s="5"/>
      <c r="B25" s="76" t="s">
        <v>26</v>
      </c>
      <c r="C25" s="77" t="s">
        <v>27</v>
      </c>
      <c r="D25" s="77" t="s">
        <v>28</v>
      </c>
      <c r="E25" s="76" t="s">
        <v>29</v>
      </c>
      <c r="F25" s="77" t="s">
        <v>30</v>
      </c>
      <c r="G25" s="76" t="s">
        <v>31</v>
      </c>
    </row>
    <row r="26" spans="1:10" ht="12" customHeight="1">
      <c r="A26" s="5"/>
      <c r="B26" s="78"/>
      <c r="C26" s="78"/>
      <c r="D26" s="78"/>
      <c r="E26" s="78"/>
      <c r="F26" s="79"/>
      <c r="G26" s="79"/>
    </row>
    <row r="27" spans="1:10" ht="12" customHeight="1">
      <c r="A27" s="5"/>
      <c r="B27" s="80" t="s">
        <v>34</v>
      </c>
      <c r="C27" s="81"/>
      <c r="D27" s="81"/>
      <c r="E27" s="81"/>
      <c r="F27" s="82"/>
      <c r="G27" s="82"/>
    </row>
    <row r="28" spans="1:10" ht="12" customHeight="1">
      <c r="A28" s="2"/>
      <c r="B28" s="83"/>
      <c r="C28" s="84"/>
      <c r="D28" s="84"/>
      <c r="E28" s="84"/>
      <c r="F28" s="85"/>
      <c r="G28" s="85"/>
    </row>
    <row r="29" spans="1:10" ht="12" customHeight="1">
      <c r="A29" s="5"/>
      <c r="B29" s="72" t="s">
        <v>35</v>
      </c>
      <c r="C29" s="73"/>
      <c r="D29" s="74"/>
      <c r="E29" s="74"/>
      <c r="F29" s="75"/>
      <c r="G29" s="75"/>
    </row>
    <row r="30" spans="1:10" ht="24" customHeight="1">
      <c r="A30" s="5"/>
      <c r="B30" s="86" t="s">
        <v>26</v>
      </c>
      <c r="C30" s="86" t="s">
        <v>27</v>
      </c>
      <c r="D30" s="86" t="s">
        <v>28</v>
      </c>
      <c r="E30" s="86" t="s">
        <v>29</v>
      </c>
      <c r="F30" s="87" t="s">
        <v>30</v>
      </c>
      <c r="G30" s="86" t="s">
        <v>31</v>
      </c>
    </row>
    <row r="31" spans="1:10" ht="12.75" customHeight="1">
      <c r="A31" s="6"/>
      <c r="B31" s="118" t="s">
        <v>36</v>
      </c>
      <c r="C31" s="119" t="s">
        <v>37</v>
      </c>
      <c r="D31" s="120">
        <v>0.5</v>
      </c>
      <c r="E31" s="109" t="s">
        <v>38</v>
      </c>
      <c r="F31" s="110">
        <v>150000</v>
      </c>
      <c r="G31" s="110">
        <f t="shared" ref="G31:G36" si="0">(D31*F31)</f>
        <v>75000</v>
      </c>
    </row>
    <row r="32" spans="1:10" ht="12.75" customHeight="1">
      <c r="A32" s="6"/>
      <c r="B32" s="118" t="s">
        <v>39</v>
      </c>
      <c r="C32" s="119" t="s">
        <v>37</v>
      </c>
      <c r="D32" s="120">
        <v>0.4</v>
      </c>
      <c r="E32" s="109" t="s">
        <v>40</v>
      </c>
      <c r="F32" s="110">
        <v>150000</v>
      </c>
      <c r="G32" s="110">
        <f t="shared" si="0"/>
        <v>60000</v>
      </c>
    </row>
    <row r="33" spans="1:11" ht="12.75" customHeight="1">
      <c r="A33" s="6"/>
      <c r="B33" s="118" t="s">
        <v>41</v>
      </c>
      <c r="C33" s="119" t="s">
        <v>37</v>
      </c>
      <c r="D33" s="120">
        <v>0.4</v>
      </c>
      <c r="E33" s="109" t="s">
        <v>42</v>
      </c>
      <c r="F33" s="110">
        <v>100000</v>
      </c>
      <c r="G33" s="110">
        <f t="shared" si="0"/>
        <v>40000</v>
      </c>
    </row>
    <row r="34" spans="1:11" ht="12.75" customHeight="1">
      <c r="A34" s="6"/>
      <c r="B34" s="118" t="s">
        <v>43</v>
      </c>
      <c r="C34" s="119" t="s">
        <v>37</v>
      </c>
      <c r="D34" s="120">
        <v>0.2</v>
      </c>
      <c r="E34" s="109" t="s">
        <v>44</v>
      </c>
      <c r="F34" s="110">
        <v>120000</v>
      </c>
      <c r="G34" s="110">
        <f t="shared" si="0"/>
        <v>24000</v>
      </c>
    </row>
    <row r="35" spans="1:11" ht="12.75" customHeight="1">
      <c r="A35" s="6"/>
      <c r="B35" s="118" t="s">
        <v>45</v>
      </c>
      <c r="C35" s="119" t="s">
        <v>37</v>
      </c>
      <c r="D35" s="120">
        <v>0.2</v>
      </c>
      <c r="E35" s="109" t="s">
        <v>44</v>
      </c>
      <c r="F35" s="110">
        <v>120000</v>
      </c>
      <c r="G35" s="110">
        <f t="shared" si="0"/>
        <v>24000</v>
      </c>
    </row>
    <row r="36" spans="1:11" ht="12.75" customHeight="1">
      <c r="A36" s="6"/>
      <c r="B36" s="118" t="s">
        <v>46</v>
      </c>
      <c r="C36" s="119" t="s">
        <v>37</v>
      </c>
      <c r="D36" s="120">
        <v>0.3</v>
      </c>
      <c r="E36" s="109" t="s">
        <v>47</v>
      </c>
      <c r="F36" s="110">
        <v>280000</v>
      </c>
      <c r="G36" s="110">
        <f t="shared" si="0"/>
        <v>84000</v>
      </c>
    </row>
    <row r="37" spans="1:11" ht="12.75" customHeight="1">
      <c r="A37" s="5"/>
      <c r="B37" s="80" t="s">
        <v>48</v>
      </c>
      <c r="C37" s="81"/>
      <c r="D37" s="81"/>
      <c r="E37" s="81"/>
      <c r="F37" s="82"/>
      <c r="G37" s="88">
        <f>SUM(G31:G36)</f>
        <v>307000</v>
      </c>
    </row>
    <row r="38" spans="1:11" ht="12" customHeight="1">
      <c r="A38" s="2"/>
      <c r="B38" s="83"/>
      <c r="C38" s="84"/>
      <c r="D38" s="84"/>
      <c r="E38" s="84"/>
      <c r="F38" s="85"/>
      <c r="G38" s="85"/>
    </row>
    <row r="39" spans="1:11" ht="12" customHeight="1">
      <c r="A39" s="5"/>
      <c r="B39" s="72" t="s">
        <v>49</v>
      </c>
      <c r="C39" s="73"/>
      <c r="D39" s="74"/>
      <c r="E39" s="74"/>
      <c r="F39" s="75"/>
      <c r="G39" s="75"/>
    </row>
    <row r="40" spans="1:11" ht="24" customHeight="1">
      <c r="A40" s="5"/>
      <c r="B40" s="87" t="s">
        <v>50</v>
      </c>
      <c r="C40" s="87" t="s">
        <v>51</v>
      </c>
      <c r="D40" s="87" t="s">
        <v>52</v>
      </c>
      <c r="E40" s="87" t="s">
        <v>29</v>
      </c>
      <c r="F40" s="87" t="s">
        <v>30</v>
      </c>
      <c r="G40" s="87" t="s">
        <v>31</v>
      </c>
      <c r="K40" s="50"/>
    </row>
    <row r="41" spans="1:11" ht="12.75" customHeight="1">
      <c r="A41" s="6"/>
      <c r="B41" s="121" t="s">
        <v>53</v>
      </c>
      <c r="C41" s="122"/>
      <c r="D41" s="122"/>
      <c r="E41" s="122"/>
      <c r="F41" s="122"/>
      <c r="G41" s="122"/>
      <c r="K41" s="50"/>
    </row>
    <row r="42" spans="1:11" ht="12.75" customHeight="1">
      <c r="A42" s="6"/>
      <c r="B42" s="112" t="s">
        <v>54</v>
      </c>
      <c r="C42" s="123" t="s">
        <v>55</v>
      </c>
      <c r="D42" s="124">
        <v>150</v>
      </c>
      <c r="E42" s="123" t="s">
        <v>42</v>
      </c>
      <c r="F42" s="56">
        <v>330</v>
      </c>
      <c r="G42" s="56">
        <f>(D42*F42)</f>
        <v>49500</v>
      </c>
    </row>
    <row r="43" spans="1:11" ht="12.75" customHeight="1">
      <c r="A43" s="6"/>
      <c r="B43" s="125" t="s">
        <v>56</v>
      </c>
      <c r="C43" s="126"/>
      <c r="D43" s="113"/>
      <c r="E43" s="126"/>
      <c r="F43" s="56"/>
      <c r="G43" s="56"/>
    </row>
    <row r="44" spans="1:11" ht="12.75" customHeight="1">
      <c r="A44" s="6"/>
      <c r="B44" s="112" t="s">
        <v>57</v>
      </c>
      <c r="C44" s="123" t="s">
        <v>58</v>
      </c>
      <c r="D44" s="124">
        <v>350</v>
      </c>
      <c r="E44" s="123" t="s">
        <v>42</v>
      </c>
      <c r="F44" s="56">
        <v>420</v>
      </c>
      <c r="G44" s="56">
        <f>(D44*F44)</f>
        <v>147000</v>
      </c>
    </row>
    <row r="45" spans="1:11" ht="12.75" customHeight="1">
      <c r="A45" s="6"/>
      <c r="B45" s="112" t="s">
        <v>59</v>
      </c>
      <c r="C45" s="123" t="s">
        <v>58</v>
      </c>
      <c r="D45" s="124">
        <v>150</v>
      </c>
      <c r="E45" s="123" t="s">
        <v>44</v>
      </c>
      <c r="F45" s="56">
        <v>420</v>
      </c>
      <c r="G45" s="56">
        <f>(D45*F45)</f>
        <v>63000</v>
      </c>
    </row>
    <row r="46" spans="1:11" ht="12.75" customHeight="1">
      <c r="A46" s="6"/>
      <c r="B46" s="125" t="s">
        <v>60</v>
      </c>
      <c r="C46" s="126"/>
      <c r="D46" s="113"/>
      <c r="E46" s="126"/>
      <c r="F46" s="56"/>
      <c r="G46" s="56"/>
    </row>
    <row r="47" spans="1:11" ht="12.75" customHeight="1">
      <c r="A47" s="6"/>
      <c r="B47" s="112" t="s">
        <v>61</v>
      </c>
      <c r="C47" s="123" t="s">
        <v>62</v>
      </c>
      <c r="D47" s="124">
        <v>10</v>
      </c>
      <c r="E47" s="123" t="s">
        <v>44</v>
      </c>
      <c r="F47" s="56">
        <v>150</v>
      </c>
      <c r="G47" s="56">
        <f>(D47*F47)</f>
        <v>1500</v>
      </c>
    </row>
    <row r="48" spans="1:11" ht="12.75" customHeight="1">
      <c r="A48" s="6"/>
      <c r="B48" s="112" t="s">
        <v>63</v>
      </c>
      <c r="C48" s="123" t="s">
        <v>64</v>
      </c>
      <c r="D48" s="124">
        <v>1</v>
      </c>
      <c r="E48" s="123" t="s">
        <v>44</v>
      </c>
      <c r="F48" s="56">
        <v>15500</v>
      </c>
      <c r="G48" s="56">
        <f>(D48*F48)</f>
        <v>15500</v>
      </c>
    </row>
    <row r="49" spans="1:7" ht="12.75" customHeight="1">
      <c r="A49" s="6"/>
      <c r="B49" s="125" t="s">
        <v>65</v>
      </c>
      <c r="C49" s="126"/>
      <c r="D49" s="113"/>
      <c r="E49" s="126"/>
      <c r="F49" s="56"/>
      <c r="G49" s="56"/>
    </row>
    <row r="50" spans="1:7" ht="12.75" customHeight="1">
      <c r="A50" s="6"/>
      <c r="B50" s="127" t="s">
        <v>66</v>
      </c>
      <c r="C50" s="128" t="s">
        <v>67</v>
      </c>
      <c r="D50" s="129">
        <v>3</v>
      </c>
      <c r="E50" s="128" t="s">
        <v>68</v>
      </c>
      <c r="F50" s="130">
        <v>2200</v>
      </c>
      <c r="G50" s="130">
        <f>(D50*F50)</f>
        <v>6600</v>
      </c>
    </row>
    <row r="51" spans="1:7" ht="13.5" customHeight="1">
      <c r="A51" s="5"/>
      <c r="B51" s="80" t="s">
        <v>69</v>
      </c>
      <c r="C51" s="81"/>
      <c r="D51" s="81"/>
      <c r="E51" s="81"/>
      <c r="F51" s="82"/>
      <c r="G51" s="88">
        <f>SUM(G41:G50)</f>
        <v>283100</v>
      </c>
    </row>
    <row r="52" spans="1:7" ht="12" customHeight="1">
      <c r="A52" s="2"/>
      <c r="B52" s="83"/>
      <c r="C52" s="84"/>
      <c r="D52" s="84"/>
      <c r="E52" s="89"/>
      <c r="F52" s="85"/>
      <c r="G52" s="85"/>
    </row>
    <row r="53" spans="1:7" ht="12" customHeight="1">
      <c r="A53" s="5"/>
      <c r="B53" s="72" t="s">
        <v>70</v>
      </c>
      <c r="C53" s="73"/>
      <c r="D53" s="74"/>
      <c r="E53" s="74"/>
      <c r="F53" s="75"/>
      <c r="G53" s="75"/>
    </row>
    <row r="54" spans="1:7" ht="24" customHeight="1">
      <c r="A54" s="5"/>
      <c r="B54" s="86" t="s">
        <v>71</v>
      </c>
      <c r="C54" s="87" t="s">
        <v>51</v>
      </c>
      <c r="D54" s="87" t="s">
        <v>52</v>
      </c>
      <c r="E54" s="86" t="s">
        <v>29</v>
      </c>
      <c r="F54" s="87" t="s">
        <v>30</v>
      </c>
      <c r="G54" s="86" t="s">
        <v>31</v>
      </c>
    </row>
    <row r="55" spans="1:7" ht="12.75" customHeight="1">
      <c r="A55" s="6"/>
      <c r="B55" s="118" t="s">
        <v>72</v>
      </c>
      <c r="C55" s="123" t="s">
        <v>73</v>
      </c>
      <c r="D55" s="56">
        <v>60</v>
      </c>
      <c r="E55" s="119" t="s">
        <v>47</v>
      </c>
      <c r="F55" s="56">
        <v>350</v>
      </c>
      <c r="G55" s="56">
        <f>(D55*F55)</f>
        <v>21000</v>
      </c>
    </row>
    <row r="56" spans="1:7" ht="13.5" customHeight="1">
      <c r="A56" s="5"/>
      <c r="B56" s="90" t="s">
        <v>74</v>
      </c>
      <c r="C56" s="91"/>
      <c r="D56" s="91"/>
      <c r="E56" s="91"/>
      <c r="F56" s="92"/>
      <c r="G56" s="93">
        <f>SUM(G55)</f>
        <v>21000</v>
      </c>
    </row>
    <row r="57" spans="1:7" ht="12" customHeight="1">
      <c r="A57" s="2"/>
      <c r="B57" s="94"/>
      <c r="C57" s="94"/>
      <c r="D57" s="94"/>
      <c r="E57" s="94"/>
      <c r="F57" s="95"/>
      <c r="G57" s="95"/>
    </row>
    <row r="58" spans="1:7" ht="12" customHeight="1">
      <c r="A58" s="18"/>
      <c r="B58" s="96" t="s">
        <v>75</v>
      </c>
      <c r="C58" s="97"/>
      <c r="D58" s="97"/>
      <c r="E58" s="97"/>
      <c r="F58" s="97"/>
      <c r="G58" s="98">
        <f>G22+G37+G51+G56</f>
        <v>611100</v>
      </c>
    </row>
    <row r="59" spans="1:7" ht="12" customHeight="1">
      <c r="A59" s="18"/>
      <c r="B59" s="99" t="s">
        <v>76</v>
      </c>
      <c r="C59" s="100"/>
      <c r="D59" s="100"/>
      <c r="E59" s="100"/>
      <c r="F59" s="100"/>
      <c r="G59" s="101">
        <f>G58*0.05</f>
        <v>30555</v>
      </c>
    </row>
    <row r="60" spans="1:7" ht="12" customHeight="1">
      <c r="A60" s="18"/>
      <c r="B60" s="102" t="s">
        <v>77</v>
      </c>
      <c r="C60" s="103"/>
      <c r="D60" s="103"/>
      <c r="E60" s="103"/>
      <c r="F60" s="103"/>
      <c r="G60" s="104">
        <f>G59+G58</f>
        <v>641655</v>
      </c>
    </row>
    <row r="61" spans="1:7" ht="12" customHeight="1">
      <c r="A61" s="18"/>
      <c r="B61" s="99" t="s">
        <v>78</v>
      </c>
      <c r="C61" s="100"/>
      <c r="D61" s="100"/>
      <c r="E61" s="100"/>
      <c r="F61" s="100"/>
      <c r="G61" s="101">
        <f>G12</f>
        <v>1440000</v>
      </c>
    </row>
    <row r="62" spans="1:7" ht="12" customHeight="1">
      <c r="A62" s="18"/>
      <c r="B62" s="105" t="s">
        <v>79</v>
      </c>
      <c r="C62" s="131"/>
      <c r="D62" s="131"/>
      <c r="E62" s="131"/>
      <c r="F62" s="131"/>
      <c r="G62" s="106">
        <f>G61-G60</f>
        <v>798345</v>
      </c>
    </row>
    <row r="63" spans="1:7" ht="12" customHeight="1">
      <c r="A63" s="18"/>
      <c r="B63" s="19" t="s">
        <v>80</v>
      </c>
      <c r="C63" s="20"/>
      <c r="D63" s="20"/>
      <c r="E63" s="20"/>
      <c r="F63" s="20"/>
      <c r="G63" s="15"/>
    </row>
    <row r="64" spans="1:7" ht="12.75" customHeight="1" thickBot="1">
      <c r="A64" s="18"/>
      <c r="B64" s="21"/>
      <c r="C64" s="20"/>
      <c r="D64" s="20"/>
      <c r="E64" s="20"/>
      <c r="F64" s="20"/>
      <c r="G64" s="15"/>
    </row>
    <row r="65" spans="1:7" ht="12" customHeight="1">
      <c r="A65" s="18"/>
      <c r="B65" s="33" t="s">
        <v>81</v>
      </c>
      <c r="C65" s="34"/>
      <c r="D65" s="34"/>
      <c r="E65" s="34"/>
      <c r="F65" s="35"/>
      <c r="G65" s="15"/>
    </row>
    <row r="66" spans="1:7" ht="12" customHeight="1">
      <c r="A66" s="18"/>
      <c r="B66" s="36" t="s">
        <v>82</v>
      </c>
      <c r="C66" s="17"/>
      <c r="D66" s="17"/>
      <c r="E66" s="17"/>
      <c r="F66" s="37"/>
      <c r="G66" s="15"/>
    </row>
    <row r="67" spans="1:7" ht="12" customHeight="1">
      <c r="A67" s="18"/>
      <c r="B67" s="36" t="s">
        <v>83</v>
      </c>
      <c r="C67" s="17"/>
      <c r="D67" s="17"/>
      <c r="E67" s="17"/>
      <c r="F67" s="37"/>
      <c r="G67" s="15"/>
    </row>
    <row r="68" spans="1:7" ht="12" customHeight="1">
      <c r="A68" s="18"/>
      <c r="B68" s="36" t="s">
        <v>84</v>
      </c>
      <c r="C68" s="17"/>
      <c r="D68" s="17"/>
      <c r="E68" s="17"/>
      <c r="F68" s="37"/>
      <c r="G68" s="15"/>
    </row>
    <row r="69" spans="1:7" ht="12" customHeight="1">
      <c r="A69" s="18"/>
      <c r="B69" s="36" t="s">
        <v>85</v>
      </c>
      <c r="C69" s="17"/>
      <c r="D69" s="17"/>
      <c r="E69" s="17"/>
      <c r="F69" s="37"/>
      <c r="G69" s="15"/>
    </row>
    <row r="70" spans="1:7" ht="12" customHeight="1">
      <c r="A70" s="18"/>
      <c r="B70" s="36" t="s">
        <v>86</v>
      </c>
      <c r="C70" s="17"/>
      <c r="D70" s="17"/>
      <c r="E70" s="17"/>
      <c r="F70" s="37"/>
      <c r="G70" s="15"/>
    </row>
    <row r="71" spans="1:7" ht="12.75" customHeight="1" thickBot="1">
      <c r="A71" s="18"/>
      <c r="B71" s="38" t="s">
        <v>87</v>
      </c>
      <c r="C71" s="39"/>
      <c r="D71" s="39"/>
      <c r="E71" s="39"/>
      <c r="F71" s="40"/>
      <c r="G71" s="15"/>
    </row>
    <row r="72" spans="1:7" ht="12.75" customHeight="1">
      <c r="A72" s="18"/>
      <c r="B72" s="31"/>
      <c r="C72" s="17"/>
      <c r="D72" s="17"/>
      <c r="E72" s="17"/>
      <c r="F72" s="17"/>
      <c r="G72" s="15"/>
    </row>
    <row r="73" spans="1:7" ht="15" customHeight="1" thickBot="1">
      <c r="A73" s="18"/>
      <c r="B73" s="132" t="s">
        <v>88</v>
      </c>
      <c r="C73" s="133"/>
      <c r="D73" s="30"/>
      <c r="E73" s="8"/>
      <c r="F73" s="8"/>
      <c r="G73" s="15"/>
    </row>
    <row r="74" spans="1:7" ht="12" customHeight="1">
      <c r="A74" s="18"/>
      <c r="B74" s="23" t="s">
        <v>71</v>
      </c>
      <c r="C74" s="9" t="s">
        <v>89</v>
      </c>
      <c r="D74" s="24" t="s">
        <v>90</v>
      </c>
      <c r="E74" s="8"/>
      <c r="F74" s="8"/>
      <c r="G74" s="15"/>
    </row>
    <row r="75" spans="1:7" ht="12" customHeight="1">
      <c r="A75" s="18"/>
      <c r="B75" s="25" t="s">
        <v>91</v>
      </c>
      <c r="C75" s="10">
        <v>0</v>
      </c>
      <c r="D75" s="26">
        <f>(C75/C81)</f>
        <v>0</v>
      </c>
      <c r="E75" s="8"/>
      <c r="F75" s="8"/>
      <c r="G75" s="15"/>
    </row>
    <row r="76" spans="1:7" ht="12" customHeight="1">
      <c r="A76" s="18"/>
      <c r="B76" s="25" t="s">
        <v>92</v>
      </c>
      <c r="C76" s="11">
        <v>0</v>
      </c>
      <c r="D76" s="26">
        <v>0</v>
      </c>
      <c r="E76" s="8"/>
      <c r="F76" s="8"/>
      <c r="G76" s="15"/>
    </row>
    <row r="77" spans="1:7" ht="12" customHeight="1">
      <c r="A77" s="18"/>
      <c r="B77" s="25" t="s">
        <v>93</v>
      </c>
      <c r="C77" s="10">
        <v>307000</v>
      </c>
      <c r="D77" s="26">
        <f>(C77/C81)</f>
        <v>0.47845025753715004</v>
      </c>
      <c r="E77" s="8"/>
      <c r="F77" s="8"/>
      <c r="G77" s="15"/>
    </row>
    <row r="78" spans="1:7" ht="12" customHeight="1">
      <c r="A78" s="18"/>
      <c r="B78" s="25" t="s">
        <v>50</v>
      </c>
      <c r="C78" s="10">
        <v>283100</v>
      </c>
      <c r="D78" s="26">
        <f>(C78/C81)</f>
        <v>0.44120282706438818</v>
      </c>
      <c r="E78" s="8"/>
      <c r="F78" s="8"/>
      <c r="G78" s="15"/>
    </row>
    <row r="79" spans="1:7" ht="12" customHeight="1">
      <c r="A79" s="18"/>
      <c r="B79" s="25" t="s">
        <v>94</v>
      </c>
      <c r="C79" s="12">
        <v>21000</v>
      </c>
      <c r="D79" s="26">
        <f>(C79/C81)</f>
        <v>3.2727867779414173E-2</v>
      </c>
      <c r="E79" s="14"/>
      <c r="F79" s="14"/>
      <c r="G79" s="15"/>
    </row>
    <row r="80" spans="1:7" ht="12" customHeight="1">
      <c r="A80" s="18"/>
      <c r="B80" s="25" t="s">
        <v>95</v>
      </c>
      <c r="C80" s="12">
        <v>30555</v>
      </c>
      <c r="D80" s="26">
        <f>(C80/C81)</f>
        <v>4.7619047619047616E-2</v>
      </c>
      <c r="E80" s="14"/>
      <c r="F80" s="14"/>
      <c r="G80" s="15"/>
    </row>
    <row r="81" spans="1:7" ht="12.75" customHeight="1" thickBot="1">
      <c r="A81" s="18"/>
      <c r="B81" s="27" t="s">
        <v>96</v>
      </c>
      <c r="C81" s="28">
        <f>SUM(C75:C80)</f>
        <v>641655</v>
      </c>
      <c r="D81" s="29">
        <f>SUM(D75:D80)</f>
        <v>1</v>
      </c>
      <c r="E81" s="14"/>
      <c r="F81" s="14"/>
      <c r="G81" s="15"/>
    </row>
    <row r="82" spans="1:7" ht="12" customHeight="1">
      <c r="A82" s="18"/>
      <c r="B82" s="21"/>
      <c r="C82" s="20"/>
      <c r="D82" s="20"/>
      <c r="E82" s="20"/>
      <c r="F82" s="20"/>
      <c r="G82" s="15"/>
    </row>
    <row r="83" spans="1:7" ht="12.75" customHeight="1">
      <c r="A83" s="18"/>
      <c r="B83" s="22"/>
      <c r="C83" s="20"/>
      <c r="D83" s="20"/>
      <c r="E83" s="20"/>
      <c r="F83" s="20"/>
      <c r="G83" s="15"/>
    </row>
    <row r="84" spans="1:7" ht="12" customHeight="1" thickBot="1">
      <c r="A84" s="7"/>
      <c r="B84" s="42"/>
      <c r="C84" s="43" t="s">
        <v>97</v>
      </c>
      <c r="D84" s="44"/>
      <c r="E84" s="45"/>
      <c r="F84" s="13"/>
      <c r="G84" s="15"/>
    </row>
    <row r="85" spans="1:7" ht="12" customHeight="1">
      <c r="A85" s="18"/>
      <c r="B85" s="46" t="s">
        <v>98</v>
      </c>
      <c r="C85" s="47">
        <v>50</v>
      </c>
      <c r="D85" s="47">
        <v>60</v>
      </c>
      <c r="E85" s="48">
        <v>70</v>
      </c>
      <c r="F85" s="41"/>
      <c r="G85" s="16"/>
    </row>
    <row r="86" spans="1:7" ht="12.75" customHeight="1" thickBot="1">
      <c r="A86" s="18"/>
      <c r="B86" s="27" t="s">
        <v>99</v>
      </c>
      <c r="C86" s="28">
        <f>(G60/C85)</f>
        <v>12833.1</v>
      </c>
      <c r="D86" s="28">
        <f>(G60/D85)</f>
        <v>10694.25</v>
      </c>
      <c r="E86" s="49">
        <f>(G60/E85)</f>
        <v>9166.5</v>
      </c>
      <c r="F86" s="41"/>
      <c r="G86" s="16"/>
    </row>
    <row r="87" spans="1:7" ht="15.6" customHeight="1">
      <c r="A87" s="18"/>
      <c r="B87" s="32" t="s">
        <v>100</v>
      </c>
      <c r="C87" s="17"/>
      <c r="D87" s="17"/>
      <c r="E87" s="17"/>
      <c r="F87" s="17"/>
      <c r="G87" s="17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2021-03-22T00:13:07Z</dcterms:modified>
  <cp:category/>
  <cp:contentStatus/>
</cp:coreProperties>
</file>