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emuco\"/>
    </mc:Choice>
  </mc:AlternateContent>
  <bookViews>
    <workbookView xWindow="-120" yWindow="-120" windowWidth="20730" windowHeight="11160"/>
  </bookViews>
  <sheets>
    <sheet name="AVENA FORRAJERA" sheetId="1" r:id="rId1"/>
  </sheets>
  <definedNames>
    <definedName name="_xlnm.Print_Area" localSheetId="0">'AVENA FORRAJERA'!$A$1:$G$84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44" i="1" l="1"/>
  <c r="G45" i="1"/>
  <c r="G46" i="1"/>
  <c r="G48" i="1"/>
  <c r="G49" i="1"/>
  <c r="G50" i="1"/>
  <c r="G32" i="1"/>
  <c r="G33" i="1"/>
  <c r="G34" i="1"/>
  <c r="G35" i="1"/>
  <c r="G12" i="1"/>
  <c r="G61" i="1" s="1"/>
  <c r="G30" i="1"/>
  <c r="G31" i="1"/>
  <c r="G36" i="1"/>
  <c r="D82" i="1"/>
  <c r="C82" i="1" s="1"/>
  <c r="E82" i="1"/>
  <c r="G51" i="1" l="1"/>
  <c r="C76" i="1" s="1"/>
  <c r="G37" i="1"/>
  <c r="G58" i="1" s="1"/>
  <c r="G59" i="1" s="1"/>
  <c r="G60" i="1" s="1"/>
  <c r="G62" i="1" s="1"/>
  <c r="D83" i="1" l="1"/>
  <c r="E83" i="1"/>
  <c r="C75" i="1"/>
  <c r="C78" i="1" s="1"/>
  <c r="D75" i="1" s="1"/>
  <c r="C83" i="1"/>
  <c r="D76" i="1" l="1"/>
  <c r="D77" i="1"/>
  <c r="D78" i="1" l="1"/>
</calcChain>
</file>

<file path=xl/sharedStrings.xml><?xml version="1.0" encoding="utf-8"?>
<sst xmlns="http://schemas.openxmlformats.org/spreadsheetml/2006/main" count="135" uniqueCount="95">
  <si>
    <t>RUBRO O CULTIVO</t>
  </si>
  <si>
    <t>PRADERA BIANUAL</t>
  </si>
  <si>
    <t>RENDIMIENTO (Kg/MS/Há.)</t>
  </si>
  <si>
    <t>VARIEDAD</t>
  </si>
  <si>
    <t>Avena Strigosa</t>
  </si>
  <si>
    <t>FECHA ESTIMADA  PRECIO VENTA</t>
  </si>
  <si>
    <t>Diciembre 2021</t>
  </si>
  <si>
    <t>NIVEL TECNOLÓGICO</t>
  </si>
  <si>
    <t xml:space="preserve">Medio  </t>
  </si>
  <si>
    <t>PRECIO ESPERADO ($/kg MS)</t>
  </si>
  <si>
    <t>REGIÓN</t>
  </si>
  <si>
    <t>ARAUCANIA</t>
  </si>
  <si>
    <t>INGRESO ESPERADO, CON IVA ($)</t>
  </si>
  <si>
    <t>AGENCIA DE ÁREA</t>
  </si>
  <si>
    <t>TEMUCO</t>
  </si>
  <si>
    <t>DESTINO PRODUCCIÓN</t>
  </si>
  <si>
    <t>INTERNO-FORRAJE</t>
  </si>
  <si>
    <t>COMUNA/LOCALIDAD</t>
  </si>
  <si>
    <t>FREIRE-TEMUCO</t>
  </si>
  <si>
    <t>FECHA DE COSECHA</t>
  </si>
  <si>
    <t>Noviembre- Marzo 2021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</si>
  <si>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</si>
  <si>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</si>
  <si>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</si>
  <si>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</si>
  <si>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</si>
  <si>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</si>
  <si>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</si>
  <si>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</si>
  <si>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</si>
  <si>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</si>
  <si>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</si>
  <si>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</si>
  <si>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</si>
  <si>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</si>
  <si>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</si>
  <si>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</si>
  <si>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JM</t>
  </si>
  <si>
    <t>Otoño</t>
  </si>
  <si>
    <t>Rastraje</t>
  </si>
  <si>
    <t>Vibrocultivador</t>
  </si>
  <si>
    <t>Siembra mecanizada</t>
  </si>
  <si>
    <t>Aplicación Fertilizantes</t>
  </si>
  <si>
    <t>Otoño-primavera</t>
  </si>
  <si>
    <t>Fumigacion</t>
  </si>
  <si>
    <t>Aplicación Herbicidas</t>
  </si>
  <si>
    <t>Mayo</t>
  </si>
  <si>
    <t>Subtotal Costo Maquinaria</t>
  </si>
  <si>
    <t>INSUMOS</t>
  </si>
  <si>
    <t>Insumos</t>
  </si>
  <si>
    <t>Unidad (Kg/l/u)</t>
  </si>
  <si>
    <t>Cantidad (Kg/l/u)</t>
  </si>
  <si>
    <t>SEMILLAS</t>
  </si>
  <si>
    <t>Kg</t>
  </si>
  <si>
    <t>Agosto</t>
  </si>
  <si>
    <t>HERBICIDAS</t>
  </si>
  <si>
    <t>Rango-Glofosato</t>
  </si>
  <si>
    <t>Lt</t>
  </si>
  <si>
    <t>Octubre</t>
  </si>
  <si>
    <t>Ajax</t>
  </si>
  <si>
    <t>Env</t>
  </si>
  <si>
    <t>Noviembre</t>
  </si>
  <si>
    <t>MCPA</t>
  </si>
  <si>
    <t>FERTILIZANTES</t>
  </si>
  <si>
    <t>MEZCLA NPK 7-27-8</t>
  </si>
  <si>
    <t>Septiembre</t>
  </si>
  <si>
    <t>Super Nitro</t>
  </si>
  <si>
    <t>VitraMag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</si>
  <si>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</si>
  <si>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</si>
  <si>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</si>
  <si>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</si>
  <si>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</si>
  <si>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</si>
  <si>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</si>
  <si>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</si>
  <si>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</si>
  <si>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</si>
  <si>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</si>
  <si>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</si>
  <si>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</si>
  <si>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</si>
  <si>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</si>
  <si>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</si>
  <si>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</si>
  <si>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</si>
  <si>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</si>
  <si>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</si>
  <si>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Maquinaria</t>
  </si>
  <si>
    <t>Imprevistos</t>
  </si>
  <si>
    <t>COSTO TOTAL/hà.</t>
  </si>
  <si>
    <t>ESCENARIOS COSTO UNITARIO  ($/kilo)</t>
  </si>
  <si>
    <t>Rendimiento (kilo/hà)</t>
  </si>
  <si>
    <t>Costo unitario ($/kilo)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</si>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</sst>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Calibri"/>
      <family val="2"/>
    </font>
    <font>
      <sz val="9"/>
      <color indexed="8"/>
      <name val="Calibri"/>
    </font>
    <font>
      <sz val="9"/>
      <color indexed="9"/>
      <name val="Calibri"/>
    </font>
    <font>
      <b/>
      <sz val="9"/>
      <name val="Calibri"/>
    </font>
    <font>
      <sz val="9"/>
      <name val="Calibri"/>
    </font>
    <font>
      <sz val="8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14" fillId="6" borderId="20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0" fontId="9" fillId="8" borderId="19" xfId="0" applyFont="1" applyFill="1" applyBorder="1" applyAlignment="1">
      <alignment vertical="center"/>
    </xf>
    <xf numFmtId="49" fontId="17" fillId="8" borderId="20" xfId="0" applyNumberFormat="1" applyFont="1" applyFill="1" applyBorder="1" applyAlignment="1">
      <alignment vertical="center"/>
    </xf>
    <xf numFmtId="0" fontId="9" fillId="8" borderId="20" xfId="0" applyFont="1" applyFill="1" applyBorder="1" applyAlignment="1">
      <alignment vertical="center"/>
    </xf>
    <xf numFmtId="0" fontId="9" fillId="8" borderId="49" xfId="0" applyFont="1" applyFill="1" applyBorder="1" applyAlignment="1">
      <alignment vertical="center"/>
    </xf>
    <xf numFmtId="49" fontId="12" fillId="7" borderId="50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9" fontId="12" fillId="2" borderId="34" xfId="0" applyNumberFormat="1" applyFont="1" applyFill="1" applyBorder="1" applyAlignment="1"/>
    <xf numFmtId="49" fontId="12" fillId="7" borderId="21" xfId="0" applyNumberFormat="1" applyFont="1" applyFill="1" applyBorder="1" applyAlignment="1">
      <alignment horizontal="center" vertical="center"/>
    </xf>
    <xf numFmtId="49" fontId="12" fillId="7" borderId="32" xfId="0" applyNumberFormat="1" applyFont="1" applyFill="1" applyBorder="1" applyAlignment="1">
      <alignment horizontal="center"/>
    </xf>
    <xf numFmtId="0" fontId="5" fillId="2" borderId="56" xfId="0" applyFont="1" applyFill="1" applyBorder="1" applyAlignment="1"/>
    <xf numFmtId="49" fontId="1" fillId="3" borderId="57" xfId="0" applyNumberFormat="1" applyFont="1" applyFill="1" applyBorder="1" applyAlignment="1">
      <alignment vertical="center" wrapText="1"/>
    </xf>
    <xf numFmtId="49" fontId="2" fillId="2" borderId="58" xfId="0" applyNumberFormat="1" applyFont="1" applyFill="1" applyBorder="1" applyAlignment="1">
      <alignment horizontal="left"/>
    </xf>
    <xf numFmtId="0" fontId="2" fillId="2" borderId="59" xfId="0" applyFont="1" applyFill="1" applyBorder="1" applyAlignment="1">
      <alignment wrapText="1"/>
    </xf>
    <xf numFmtId="14" fontId="2" fillId="2" borderId="59" xfId="0" applyNumberFormat="1" applyFont="1" applyFill="1" applyBorder="1" applyAlignment="1"/>
    <xf numFmtId="49" fontId="4" fillId="2" borderId="53" xfId="0" applyNumberFormat="1" applyFont="1" applyFill="1" applyBorder="1" applyAlignment="1">
      <alignment vertical="center" wrapText="1"/>
    </xf>
    <xf numFmtId="49" fontId="4" fillId="2" borderId="53" xfId="0" applyNumberFormat="1" applyFont="1" applyFill="1" applyBorder="1" applyAlignment="1">
      <alignment horizontal="left" vertical="center" wrapText="1"/>
    </xf>
    <xf numFmtId="49" fontId="4" fillId="2" borderId="53" xfId="0" applyNumberFormat="1" applyFont="1" applyFill="1" applyBorder="1" applyAlignment="1">
      <alignment horizontal="left"/>
    </xf>
    <xf numFmtId="49" fontId="4" fillId="2" borderId="53" xfId="0" applyNumberFormat="1" applyFont="1" applyFill="1" applyBorder="1" applyAlignment="1">
      <alignment horizontal="left" wrapText="1"/>
    </xf>
    <xf numFmtId="14" fontId="4" fillId="2" borderId="53" xfId="0" applyNumberFormat="1" applyFont="1" applyFill="1" applyBorder="1" applyAlignment="1">
      <alignment horizontal="left"/>
    </xf>
    <xf numFmtId="49" fontId="1" fillId="3" borderId="60" xfId="0" applyNumberFormat="1" applyFont="1" applyFill="1" applyBorder="1" applyAlignment="1">
      <alignment horizontal="center" vertical="center"/>
    </xf>
    <xf numFmtId="49" fontId="1" fillId="3" borderId="60" xfId="0" applyNumberFormat="1" applyFont="1" applyFill="1" applyBorder="1" applyAlignment="1">
      <alignment horizontal="center" vertical="center" wrapText="1"/>
    </xf>
    <xf numFmtId="0" fontId="2" fillId="2" borderId="61" xfId="0" applyFont="1" applyFill="1" applyBorder="1" applyAlignment="1"/>
    <xf numFmtId="0" fontId="2" fillId="2" borderId="62" xfId="0" applyFont="1" applyFill="1" applyBorder="1" applyAlignment="1"/>
    <xf numFmtId="3" fontId="2" fillId="2" borderId="62" xfId="0" applyNumberFormat="1" applyFont="1" applyFill="1" applyBorder="1" applyAlignment="1"/>
    <xf numFmtId="0" fontId="2" fillId="2" borderId="53" xfId="0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49" fontId="3" fillId="3" borderId="53" xfId="0" applyNumberFormat="1" applyFont="1" applyFill="1" applyBorder="1" applyAlignment="1">
      <alignment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22" fillId="2" borderId="5" xfId="0" applyFont="1" applyFill="1" applyBorder="1" applyAlignment="1">
      <alignment horizontal="left" vertical="center" wrapText="1"/>
    </xf>
    <xf numFmtId="3" fontId="19" fillId="2" borderId="5" xfId="0" applyNumberFormat="1" applyFont="1" applyFill="1" applyBorder="1" applyAlignment="1">
      <alignment horizontal="left"/>
    </xf>
    <xf numFmtId="1" fontId="19" fillId="2" borderId="5" xfId="0" applyNumberFormat="1" applyFont="1" applyFill="1" applyBorder="1" applyAlignment="1">
      <alignment horizontal="left"/>
    </xf>
    <xf numFmtId="3" fontId="19" fillId="2" borderId="5" xfId="0" applyNumberFormat="1" applyFont="1" applyFill="1" applyBorder="1" applyAlignment="1">
      <alignment horizontal="left" wrapText="1"/>
    </xf>
    <xf numFmtId="49" fontId="19" fillId="2" borderId="5" xfId="0" applyNumberFormat="1" applyFont="1" applyFill="1" applyBorder="1" applyAlignment="1">
      <alignment horizontal="left"/>
    </xf>
    <xf numFmtId="49" fontId="19" fillId="2" borderId="5" xfId="0" applyNumberFormat="1" applyFont="1" applyFill="1" applyBorder="1" applyAlignment="1">
      <alignment horizontal="left" wrapText="1"/>
    </xf>
    <xf numFmtId="1" fontId="22" fillId="2" borderId="5" xfId="0" applyNumberFormat="1" applyFont="1" applyFill="1" applyBorder="1" applyAlignment="1">
      <alignment horizontal="left" vertical="center" wrapText="1"/>
    </xf>
    <xf numFmtId="3" fontId="22" fillId="2" borderId="5" xfId="0" applyNumberFormat="1" applyFont="1" applyFill="1" applyBorder="1" applyAlignment="1">
      <alignment horizontal="left" vertical="center" wrapText="1"/>
    </xf>
    <xf numFmtId="3" fontId="20" fillId="3" borderId="13" xfId="0" applyNumberFormat="1" applyFont="1" applyFill="1" applyBorder="1" applyAlignment="1">
      <alignment horizontal="left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49" fontId="23" fillId="2" borderId="54" xfId="0" applyNumberFormat="1" applyFont="1" applyFill="1" applyBorder="1" applyAlignment="1">
      <alignment wrapText="1"/>
    </xf>
    <xf numFmtId="49" fontId="23" fillId="2" borderId="55" xfId="0" applyNumberFormat="1" applyFont="1" applyFill="1" applyBorder="1" applyAlignment="1">
      <alignment wrapText="1"/>
    </xf>
    <xf numFmtId="49" fontId="23" fillId="2" borderId="5" xfId="0" applyNumberFormat="1" applyFont="1" applyFill="1" applyBorder="1" applyAlignment="1">
      <alignment wrapText="1"/>
    </xf>
    <xf numFmtId="0" fontId="23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3" fillId="2" borderId="54" xfId="0" applyNumberFormat="1" applyFont="1" applyFill="1" applyBorder="1" applyAlignment="1"/>
    <xf numFmtId="49" fontId="23" fillId="2" borderId="55" xfId="0" applyNumberFormat="1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23" fillId="2" borderId="54" xfId="0" applyNumberFormat="1" applyFont="1" applyFill="1" applyBorder="1" applyAlignment="1">
      <alignment horizontal="left"/>
    </xf>
    <xf numFmtId="49" fontId="23" fillId="2" borderId="55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0" fontId="19" fillId="2" borderId="5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21" fillId="2" borderId="5" xfId="0" applyNumberFormat="1" applyFont="1" applyFill="1" applyBorder="1" applyAlignment="1">
      <alignment horizontal="left" vertical="center" wrapText="1"/>
    </xf>
    <xf numFmtId="49" fontId="22" fillId="2" borderId="5" xfId="0" applyNumberFormat="1" applyFont="1" applyFill="1" applyBorder="1" applyAlignment="1">
      <alignment horizontal="left" vertical="center" wrapText="1"/>
    </xf>
    <xf numFmtId="49" fontId="8" fillId="3" borderId="13" xfId="0" applyNumberFormat="1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3" fontId="18" fillId="0" borderId="53" xfId="0" applyNumberFormat="1" applyFont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49" fontId="8" fillId="3" borderId="17" xfId="0" applyNumberFormat="1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3" fontId="8" fillId="3" borderId="17" xfId="0" applyNumberFormat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49" fontId="1" fillId="5" borderId="24" xfId="0" applyNumberFormat="1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164" fontId="1" fillId="5" borderId="26" xfId="0" applyNumberFormat="1" applyFont="1" applyFill="1" applyBorder="1" applyAlignment="1">
      <alignment horizontal="left" vertical="center"/>
    </xf>
    <xf numFmtId="49" fontId="1" fillId="3" borderId="27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64" fontId="1" fillId="3" borderId="28" xfId="0" applyNumberFormat="1" applyFont="1" applyFill="1" applyBorder="1" applyAlignment="1">
      <alignment horizontal="left" vertical="center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64" fontId="1" fillId="5" borderId="28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9" fillId="5" borderId="30" xfId="0" applyFont="1" applyFill="1" applyBorder="1" applyAlignment="1">
      <alignment horizontal="left" vertical="center"/>
    </xf>
    <xf numFmtId="164" fontId="1" fillId="5" borderId="30" xfId="0" applyNumberFormat="1" applyFont="1" applyFill="1" applyBorder="1" applyAlignment="1">
      <alignment horizontal="left" vertical="center"/>
    </xf>
    <xf numFmtId="3" fontId="8" fillId="3" borderId="13" xfId="0" applyNumberFormat="1" applyFont="1" applyFill="1" applyBorder="1" applyAlignment="1">
      <alignment horizontal="left" vertical="center"/>
    </xf>
    <xf numFmtId="3" fontId="0" fillId="0" borderId="0" xfId="0" applyNumberFormat="1" applyFont="1" applyAlignment="1"/>
    <xf numFmtId="3" fontId="12" fillId="7" borderId="51" xfId="0" applyNumberFormat="1" applyFont="1" applyFill="1" applyBorder="1" applyAlignment="1">
      <alignment vertical="center"/>
    </xf>
    <xf numFmtId="3" fontId="12" fillId="7" borderId="52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638175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4"/>
  <sheetViews>
    <sheetView showGridLines="0" tabSelected="1" zoomScaleNormal="100" zoomScaleSheetLayoutView="100" workbookViewId="0">
      <selection activeCell="G70" sqref="G7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9" style="1" customWidth="1"/>
    <col min="8" max="8" width="10.85546875" style="1" customWidth="1"/>
    <col min="9" max="9" width="12.5703125" style="1" customWidth="1"/>
    <col min="10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70" t="s">
        <v>0</v>
      </c>
      <c r="C9" s="71" t="s">
        <v>1</v>
      </c>
      <c r="D9" s="6"/>
      <c r="E9" s="105" t="s">
        <v>2</v>
      </c>
      <c r="F9" s="106"/>
      <c r="G9" s="91">
        <v>6000</v>
      </c>
    </row>
    <row r="10" spans="1:7" ht="15" customHeight="1" x14ac:dyDescent="0.25">
      <c r="A10" s="38"/>
      <c r="B10" s="74" t="s">
        <v>3</v>
      </c>
      <c r="C10" s="75" t="s">
        <v>4</v>
      </c>
      <c r="D10" s="69"/>
      <c r="E10" s="103" t="s">
        <v>5</v>
      </c>
      <c r="F10" s="104"/>
      <c r="G10" s="94" t="s">
        <v>6</v>
      </c>
    </row>
    <row r="11" spans="1:7" ht="15" customHeight="1" x14ac:dyDescent="0.25">
      <c r="A11" s="38"/>
      <c r="B11" s="74" t="s">
        <v>7</v>
      </c>
      <c r="C11" s="76" t="s">
        <v>8</v>
      </c>
      <c r="D11" s="69"/>
      <c r="E11" s="101" t="s">
        <v>9</v>
      </c>
      <c r="F11" s="102"/>
      <c r="G11" s="92">
        <v>80</v>
      </c>
    </row>
    <row r="12" spans="1:7" ht="15" customHeight="1" x14ac:dyDescent="0.25">
      <c r="A12" s="38"/>
      <c r="B12" s="74" t="s">
        <v>10</v>
      </c>
      <c r="C12" s="77" t="s">
        <v>11</v>
      </c>
      <c r="D12" s="69"/>
      <c r="E12" s="111" t="s">
        <v>12</v>
      </c>
      <c r="F12" s="112"/>
      <c r="G12" s="93">
        <f>G11*G9</f>
        <v>480000</v>
      </c>
    </row>
    <row r="13" spans="1:7" ht="15" customHeight="1" x14ac:dyDescent="0.25">
      <c r="A13" s="38"/>
      <c r="B13" s="74" t="s">
        <v>13</v>
      </c>
      <c r="C13" s="76" t="s">
        <v>14</v>
      </c>
      <c r="D13" s="69"/>
      <c r="E13" s="101" t="s">
        <v>15</v>
      </c>
      <c r="F13" s="102"/>
      <c r="G13" s="94" t="s">
        <v>16</v>
      </c>
    </row>
    <row r="14" spans="1:7" ht="15" customHeight="1" x14ac:dyDescent="0.25">
      <c r="A14" s="38"/>
      <c r="B14" s="74" t="s">
        <v>17</v>
      </c>
      <c r="C14" s="76" t="s">
        <v>18</v>
      </c>
      <c r="D14" s="69"/>
      <c r="E14" s="101" t="s">
        <v>19</v>
      </c>
      <c r="F14" s="102"/>
      <c r="G14" s="94" t="s">
        <v>20</v>
      </c>
    </row>
    <row r="15" spans="1:7" ht="15" customHeight="1" x14ac:dyDescent="0.25">
      <c r="A15" s="38"/>
      <c r="B15" s="74" t="s">
        <v>21</v>
      </c>
      <c r="C15" s="78">
        <v>44206</v>
      </c>
      <c r="D15" s="69"/>
      <c r="E15" s="107" t="s">
        <v>22</v>
      </c>
      <c r="F15" s="108"/>
      <c r="G15" s="95" t="s">
        <v>23</v>
      </c>
    </row>
    <row r="16" spans="1:7" ht="12" customHeight="1" x14ac:dyDescent="0.25">
      <c r="A16" s="2"/>
      <c r="B16" s="72"/>
      <c r="C16" s="73"/>
      <c r="D16" s="8"/>
      <c r="E16" s="9"/>
      <c r="F16" s="9"/>
      <c r="G16" s="10"/>
    </row>
    <row r="17" spans="1:9" ht="12" customHeight="1" x14ac:dyDescent="0.25">
      <c r="A17" s="11"/>
      <c r="B17" s="109" t="s">
        <v>24</v>
      </c>
      <c r="C17" s="110"/>
      <c r="D17" s="110"/>
      <c r="E17" s="110"/>
      <c r="F17" s="110"/>
      <c r="G17" s="110"/>
    </row>
    <row r="18" spans="1:9" ht="12" customHeight="1" x14ac:dyDescent="0.25">
      <c r="A18" s="5"/>
      <c r="B18" s="14" t="s">
        <v>25</v>
      </c>
      <c r="C18" s="15"/>
      <c r="D18" s="16"/>
      <c r="E18" s="16"/>
      <c r="F18" s="16"/>
      <c r="G18" s="16"/>
    </row>
    <row r="19" spans="1:9" ht="24" customHeight="1" x14ac:dyDescent="0.25">
      <c r="A19" s="11"/>
      <c r="B19" s="17" t="s">
        <v>26</v>
      </c>
      <c r="C19" s="17" t="s">
        <v>27</v>
      </c>
      <c r="D19" s="17" t="s">
        <v>28</v>
      </c>
      <c r="E19" s="17" t="s">
        <v>29</v>
      </c>
      <c r="F19" s="17" t="s">
        <v>30</v>
      </c>
      <c r="G19" s="17" t="s">
        <v>31</v>
      </c>
    </row>
    <row r="20" spans="1:9" ht="12.75" customHeight="1" x14ac:dyDescent="0.25">
      <c r="A20" s="11"/>
      <c r="B20" s="89"/>
      <c r="C20" s="18"/>
      <c r="D20" s="19"/>
      <c r="E20" s="89"/>
      <c r="F20" s="7"/>
      <c r="G20" s="7"/>
    </row>
    <row r="21" spans="1:9" ht="12.75" customHeight="1" x14ac:dyDescent="0.25">
      <c r="A21" s="11"/>
      <c r="B21" s="20" t="s">
        <v>32</v>
      </c>
      <c r="C21" s="21"/>
      <c r="D21" s="21"/>
      <c r="E21" s="21"/>
      <c r="F21" s="22"/>
      <c r="G21" s="23"/>
    </row>
    <row r="22" spans="1:9" ht="12" customHeight="1" x14ac:dyDescent="0.25">
      <c r="A22" s="2"/>
      <c r="B22" s="12"/>
      <c r="C22" s="13"/>
      <c r="D22" s="13"/>
      <c r="E22" s="13"/>
      <c r="F22" s="24"/>
      <c r="G22" s="24"/>
    </row>
    <row r="23" spans="1:9" ht="12" customHeight="1" x14ac:dyDescent="0.25">
      <c r="A23" s="5"/>
      <c r="B23" s="25" t="s">
        <v>33</v>
      </c>
      <c r="C23" s="26"/>
      <c r="D23" s="27"/>
      <c r="E23" s="27"/>
      <c r="F23" s="28"/>
      <c r="G23" s="28"/>
    </row>
    <row r="24" spans="1:9" ht="24" customHeight="1" x14ac:dyDescent="0.25">
      <c r="A24" s="5"/>
      <c r="B24" s="79" t="s">
        <v>26</v>
      </c>
      <c r="C24" s="80" t="s">
        <v>27</v>
      </c>
      <c r="D24" s="80" t="s">
        <v>28</v>
      </c>
      <c r="E24" s="79" t="s">
        <v>29</v>
      </c>
      <c r="F24" s="80" t="s">
        <v>30</v>
      </c>
      <c r="G24" s="79" t="s">
        <v>31</v>
      </c>
    </row>
    <row r="25" spans="1:9" ht="12" customHeight="1" x14ac:dyDescent="0.25">
      <c r="A25" s="38"/>
      <c r="B25" s="84"/>
      <c r="C25" s="85"/>
      <c r="D25" s="85"/>
      <c r="E25" s="85"/>
      <c r="F25" s="84"/>
      <c r="G25" s="84"/>
    </row>
    <row r="26" spans="1:9" ht="12" customHeight="1" x14ac:dyDescent="0.25">
      <c r="A26" s="38"/>
      <c r="B26" s="86" t="s">
        <v>34</v>
      </c>
      <c r="C26" s="87"/>
      <c r="D26" s="87"/>
      <c r="E26" s="87"/>
      <c r="F26" s="88"/>
      <c r="G26" s="88"/>
    </row>
    <row r="27" spans="1:9" ht="12" customHeight="1" x14ac:dyDescent="0.25">
      <c r="A27" s="2"/>
      <c r="B27" s="81"/>
      <c r="C27" s="82"/>
      <c r="D27" s="82"/>
      <c r="E27" s="82"/>
      <c r="F27" s="83"/>
      <c r="G27" s="83"/>
    </row>
    <row r="28" spans="1:9" ht="12" customHeight="1" x14ac:dyDescent="0.25">
      <c r="A28" s="5"/>
      <c r="B28" s="113" t="s">
        <v>35</v>
      </c>
      <c r="C28" s="114"/>
      <c r="D28" s="115"/>
      <c r="E28" s="115"/>
      <c r="F28" s="115"/>
      <c r="G28" s="115"/>
    </row>
    <row r="29" spans="1:9" ht="24" customHeight="1" x14ac:dyDescent="0.25">
      <c r="A29" s="5"/>
      <c r="B29" s="116" t="s">
        <v>26</v>
      </c>
      <c r="C29" s="116" t="s">
        <v>27</v>
      </c>
      <c r="D29" s="116" t="s">
        <v>28</v>
      </c>
      <c r="E29" s="116" t="s">
        <v>29</v>
      </c>
      <c r="F29" s="117" t="s">
        <v>30</v>
      </c>
      <c r="G29" s="116" t="s">
        <v>31</v>
      </c>
    </row>
    <row r="30" spans="1:9" ht="12.75" customHeight="1" x14ac:dyDescent="0.25">
      <c r="A30" s="11"/>
      <c r="B30" s="95" t="s">
        <v>36</v>
      </c>
      <c r="C30" s="95" t="s">
        <v>37</v>
      </c>
      <c r="D30" s="118">
        <v>0.125</v>
      </c>
      <c r="E30" s="95" t="s">
        <v>38</v>
      </c>
      <c r="F30" s="93">
        <v>215250</v>
      </c>
      <c r="G30" s="93">
        <f t="shared" ref="G30:G36" si="0">(D30*F30)</f>
        <v>26906.25</v>
      </c>
      <c r="I30" s="150"/>
    </row>
    <row r="31" spans="1:9" ht="12.75" customHeight="1" x14ac:dyDescent="0.25">
      <c r="A31" s="11"/>
      <c r="B31" s="95" t="s">
        <v>39</v>
      </c>
      <c r="C31" s="95" t="s">
        <v>37</v>
      </c>
      <c r="D31" s="118">
        <v>0.25</v>
      </c>
      <c r="E31" s="95" t="s">
        <v>38</v>
      </c>
      <c r="F31" s="93">
        <v>269063</v>
      </c>
      <c r="G31" s="93">
        <f t="shared" si="0"/>
        <v>67265.75</v>
      </c>
      <c r="I31" s="150"/>
    </row>
    <row r="32" spans="1:9" ht="12.75" customHeight="1" x14ac:dyDescent="0.25">
      <c r="A32" s="11"/>
      <c r="B32" s="95" t="s">
        <v>40</v>
      </c>
      <c r="C32" s="95" t="s">
        <v>37</v>
      </c>
      <c r="D32" s="118">
        <v>0.125</v>
      </c>
      <c r="E32" s="95" t="s">
        <v>38</v>
      </c>
      <c r="F32" s="93">
        <v>215250</v>
      </c>
      <c r="G32" s="93">
        <f t="shared" si="0"/>
        <v>26906.25</v>
      </c>
      <c r="I32" s="150"/>
    </row>
    <row r="33" spans="1:10" ht="12.75" customHeight="1" x14ac:dyDescent="0.25">
      <c r="A33" s="11"/>
      <c r="B33" s="95" t="s">
        <v>41</v>
      </c>
      <c r="C33" s="95" t="s">
        <v>37</v>
      </c>
      <c r="D33" s="118">
        <v>0.125</v>
      </c>
      <c r="E33" s="95" t="s">
        <v>38</v>
      </c>
      <c r="F33" s="93">
        <v>247538</v>
      </c>
      <c r="G33" s="93">
        <f t="shared" si="0"/>
        <v>30942.25</v>
      </c>
      <c r="I33" s="150"/>
    </row>
    <row r="34" spans="1:10" ht="12.75" customHeight="1" x14ac:dyDescent="0.25">
      <c r="A34" s="11"/>
      <c r="B34" s="95" t="s">
        <v>42</v>
      </c>
      <c r="C34" s="95" t="s">
        <v>37</v>
      </c>
      <c r="D34" s="118">
        <v>0.125</v>
      </c>
      <c r="E34" s="95" t="s">
        <v>43</v>
      </c>
      <c r="F34" s="93">
        <v>139913</v>
      </c>
      <c r="G34" s="93">
        <f t="shared" si="0"/>
        <v>17489.125</v>
      </c>
      <c r="I34" s="150"/>
    </row>
    <row r="35" spans="1:10" ht="12.75" customHeight="1" x14ac:dyDescent="0.25">
      <c r="A35" s="11"/>
      <c r="B35" s="95" t="s">
        <v>44</v>
      </c>
      <c r="C35" s="95" t="s">
        <v>37</v>
      </c>
      <c r="D35" s="118">
        <v>0.125</v>
      </c>
      <c r="E35" s="95" t="s">
        <v>43</v>
      </c>
      <c r="F35" s="93">
        <v>139913</v>
      </c>
      <c r="G35" s="93">
        <f t="shared" si="0"/>
        <v>17489.125</v>
      </c>
      <c r="I35" s="150"/>
    </row>
    <row r="36" spans="1:10" ht="12.75" customHeight="1" x14ac:dyDescent="0.25">
      <c r="A36" s="11"/>
      <c r="B36" s="95" t="s">
        <v>45</v>
      </c>
      <c r="C36" s="95" t="s">
        <v>37</v>
      </c>
      <c r="D36" s="118">
        <v>0.125</v>
      </c>
      <c r="E36" s="95" t="s">
        <v>46</v>
      </c>
      <c r="F36" s="93">
        <v>139913</v>
      </c>
      <c r="G36" s="93">
        <f t="shared" si="0"/>
        <v>17489.125</v>
      </c>
      <c r="I36" s="150"/>
    </row>
    <row r="37" spans="1:10" ht="12.75" customHeight="1" x14ac:dyDescent="0.25">
      <c r="A37" s="5"/>
      <c r="B37" s="119" t="s">
        <v>47</v>
      </c>
      <c r="C37" s="120"/>
      <c r="D37" s="120"/>
      <c r="E37" s="120"/>
      <c r="F37" s="120"/>
      <c r="G37" s="149">
        <f>SUM(G30:G36)</f>
        <v>204487.875</v>
      </c>
    </row>
    <row r="38" spans="1:10" ht="12" customHeight="1" x14ac:dyDescent="0.25">
      <c r="A38" s="2"/>
      <c r="B38" s="121"/>
      <c r="C38" s="122"/>
      <c r="D38" s="122"/>
      <c r="E38" s="122"/>
      <c r="F38" s="123"/>
      <c r="G38" s="123"/>
    </row>
    <row r="39" spans="1:10" ht="12" customHeight="1" x14ac:dyDescent="0.25">
      <c r="A39" s="5"/>
      <c r="B39" s="113" t="s">
        <v>48</v>
      </c>
      <c r="C39" s="114"/>
      <c r="D39" s="115"/>
      <c r="E39" s="115"/>
      <c r="F39" s="115"/>
      <c r="G39" s="115"/>
    </row>
    <row r="40" spans="1:10" ht="24" customHeight="1" x14ac:dyDescent="0.25">
      <c r="A40" s="5"/>
      <c r="B40" s="117" t="s">
        <v>49</v>
      </c>
      <c r="C40" s="117" t="s">
        <v>50</v>
      </c>
      <c r="D40" s="117" t="s">
        <v>51</v>
      </c>
      <c r="E40" s="117" t="s">
        <v>29</v>
      </c>
      <c r="F40" s="117" t="s">
        <v>30</v>
      </c>
      <c r="G40" s="117" t="s">
        <v>31</v>
      </c>
      <c r="J40" s="65"/>
    </row>
    <row r="41" spans="1:10" ht="12.75" customHeight="1" x14ac:dyDescent="0.25">
      <c r="A41" s="11"/>
      <c r="B41" s="124" t="s">
        <v>52</v>
      </c>
      <c r="C41" s="90"/>
      <c r="D41" s="90"/>
      <c r="E41" s="90"/>
      <c r="F41" s="96"/>
      <c r="G41" s="97"/>
      <c r="J41" s="65"/>
    </row>
    <row r="42" spans="1:10" ht="12.75" customHeight="1" x14ac:dyDescent="0.25">
      <c r="A42" s="11"/>
      <c r="B42" s="125" t="s">
        <v>4</v>
      </c>
      <c r="C42" s="90" t="s">
        <v>53</v>
      </c>
      <c r="D42" s="90">
        <v>100</v>
      </c>
      <c r="E42" s="90" t="s">
        <v>54</v>
      </c>
      <c r="F42" s="96">
        <v>708.6747499999999</v>
      </c>
      <c r="G42" s="97">
        <f>F42*D42</f>
        <v>70867.474999999991</v>
      </c>
      <c r="J42" s="65"/>
    </row>
    <row r="43" spans="1:10" ht="12.75" customHeight="1" x14ac:dyDescent="0.25">
      <c r="A43" s="11"/>
      <c r="B43" s="124" t="s">
        <v>55</v>
      </c>
      <c r="C43" s="90"/>
      <c r="D43" s="90"/>
      <c r="E43" s="90"/>
      <c r="F43" s="96"/>
      <c r="G43" s="97"/>
      <c r="J43" s="65"/>
    </row>
    <row r="44" spans="1:10" ht="12.75" customHeight="1" x14ac:dyDescent="0.25">
      <c r="A44" s="11"/>
      <c r="B44" s="125" t="s">
        <v>56</v>
      </c>
      <c r="C44" s="90" t="s">
        <v>57</v>
      </c>
      <c r="D44" s="90">
        <v>1</v>
      </c>
      <c r="E44" s="90" t="s">
        <v>58</v>
      </c>
      <c r="F44" s="96">
        <v>7214.8212499999981</v>
      </c>
      <c r="G44" s="97">
        <f t="shared" ref="G44:G50" si="1">F44*D44</f>
        <v>7214.8212499999981</v>
      </c>
      <c r="J44" s="65"/>
    </row>
    <row r="45" spans="1:10" ht="12.75" customHeight="1" x14ac:dyDescent="0.25">
      <c r="A45" s="11"/>
      <c r="B45" s="125" t="s">
        <v>59</v>
      </c>
      <c r="C45" s="90" t="s">
        <v>60</v>
      </c>
      <c r="D45" s="90">
        <v>1</v>
      </c>
      <c r="E45" s="90" t="s">
        <v>61</v>
      </c>
      <c r="F45" s="96">
        <v>1935.7432499999998</v>
      </c>
      <c r="G45" s="97">
        <f t="shared" si="1"/>
        <v>1935.7432499999998</v>
      </c>
      <c r="J45" s="65"/>
    </row>
    <row r="46" spans="1:10" ht="12.75" customHeight="1" x14ac:dyDescent="0.25">
      <c r="A46" s="11"/>
      <c r="B46" s="125" t="s">
        <v>62</v>
      </c>
      <c r="C46" s="90" t="s">
        <v>57</v>
      </c>
      <c r="D46" s="90">
        <v>1</v>
      </c>
      <c r="E46" s="90" t="s">
        <v>58</v>
      </c>
      <c r="F46" s="96">
        <v>18442.619999999995</v>
      </c>
      <c r="G46" s="97">
        <f t="shared" si="1"/>
        <v>18442.619999999995</v>
      </c>
      <c r="J46" s="65"/>
    </row>
    <row r="47" spans="1:10" ht="12.75" customHeight="1" x14ac:dyDescent="0.25">
      <c r="A47" s="11"/>
      <c r="B47" s="124" t="s">
        <v>63</v>
      </c>
      <c r="C47" s="90"/>
      <c r="D47" s="90"/>
      <c r="E47" s="90"/>
      <c r="F47" s="96"/>
      <c r="G47" s="97"/>
      <c r="J47" s="65"/>
    </row>
    <row r="48" spans="1:10" ht="12.75" customHeight="1" x14ac:dyDescent="0.25">
      <c r="A48" s="11"/>
      <c r="B48" s="125" t="s">
        <v>64</v>
      </c>
      <c r="C48" s="90" t="s">
        <v>53</v>
      </c>
      <c r="D48" s="90">
        <v>150</v>
      </c>
      <c r="E48" s="90" t="s">
        <v>65</v>
      </c>
      <c r="F48" s="96">
        <v>411.05574999999993</v>
      </c>
      <c r="G48" s="97">
        <f t="shared" si="1"/>
        <v>61658.362499999988</v>
      </c>
      <c r="J48" s="65"/>
    </row>
    <row r="49" spans="1:10" ht="12.75" customHeight="1" x14ac:dyDescent="0.25">
      <c r="A49" s="11"/>
      <c r="B49" s="125" t="s">
        <v>66</v>
      </c>
      <c r="C49" s="90" t="s">
        <v>53</v>
      </c>
      <c r="D49" s="90">
        <v>50</v>
      </c>
      <c r="E49" s="90" t="s">
        <v>65</v>
      </c>
      <c r="F49" s="96">
        <v>565.96399999999994</v>
      </c>
      <c r="G49" s="97">
        <f t="shared" si="1"/>
        <v>28298.199999999997</v>
      </c>
      <c r="J49" s="65"/>
    </row>
    <row r="50" spans="1:10" ht="12.75" customHeight="1" x14ac:dyDescent="0.25">
      <c r="A50" s="11"/>
      <c r="B50" s="125" t="s">
        <v>67</v>
      </c>
      <c r="C50" s="90" t="s">
        <v>53</v>
      </c>
      <c r="D50" s="90">
        <v>50</v>
      </c>
      <c r="E50" s="90" t="s">
        <v>65</v>
      </c>
      <c r="F50" s="96">
        <v>337.87074999999993</v>
      </c>
      <c r="G50" s="97">
        <f t="shared" si="1"/>
        <v>16893.537499999995</v>
      </c>
      <c r="J50" s="65"/>
    </row>
    <row r="51" spans="1:10" ht="13.5" customHeight="1" x14ac:dyDescent="0.25">
      <c r="A51" s="5"/>
      <c r="B51" s="126" t="s">
        <v>68</v>
      </c>
      <c r="C51" s="127"/>
      <c r="D51" s="127"/>
      <c r="E51" s="127"/>
      <c r="F51" s="127"/>
      <c r="G51" s="98">
        <f>SUM(G41:G50)</f>
        <v>205310.75949999996</v>
      </c>
    </row>
    <row r="52" spans="1:10" ht="12" customHeight="1" x14ac:dyDescent="0.25">
      <c r="A52" s="2"/>
      <c r="B52" s="121"/>
      <c r="C52" s="122"/>
      <c r="D52" s="122"/>
      <c r="E52" s="122"/>
      <c r="F52" s="123"/>
      <c r="G52" s="123"/>
    </row>
    <row r="53" spans="1:10" ht="12" customHeight="1" x14ac:dyDescent="0.25">
      <c r="A53" s="5"/>
      <c r="B53" s="113" t="s">
        <v>69</v>
      </c>
      <c r="C53" s="114"/>
      <c r="D53" s="115"/>
      <c r="E53" s="115"/>
      <c r="F53" s="115"/>
      <c r="G53" s="115"/>
    </row>
    <row r="54" spans="1:10" ht="24" customHeight="1" x14ac:dyDescent="0.25">
      <c r="A54" s="5"/>
      <c r="B54" s="116" t="s">
        <v>70</v>
      </c>
      <c r="C54" s="117" t="s">
        <v>50</v>
      </c>
      <c r="D54" s="117" t="s">
        <v>51</v>
      </c>
      <c r="E54" s="116" t="s">
        <v>29</v>
      </c>
      <c r="F54" s="117" t="s">
        <v>30</v>
      </c>
      <c r="G54" s="116" t="s">
        <v>31</v>
      </c>
    </row>
    <row r="55" spans="1:10" ht="12.75" customHeight="1" x14ac:dyDescent="0.25">
      <c r="A55" s="11"/>
      <c r="B55" s="128"/>
      <c r="C55" s="129"/>
      <c r="D55" s="130"/>
      <c r="E55" s="128"/>
      <c r="F55" s="131"/>
      <c r="G55" s="131"/>
    </row>
    <row r="56" spans="1:10" ht="13.5" customHeight="1" x14ac:dyDescent="0.25">
      <c r="A56" s="5"/>
      <c r="B56" s="132" t="s">
        <v>71</v>
      </c>
      <c r="C56" s="133"/>
      <c r="D56" s="133"/>
      <c r="E56" s="133"/>
      <c r="F56" s="133"/>
      <c r="G56" s="134"/>
    </row>
    <row r="57" spans="1:10" ht="12" customHeight="1" x14ac:dyDescent="0.25">
      <c r="A57" s="2"/>
      <c r="B57" s="135"/>
      <c r="C57" s="135"/>
      <c r="D57" s="135"/>
      <c r="E57" s="135"/>
      <c r="F57" s="136"/>
      <c r="G57" s="136"/>
    </row>
    <row r="58" spans="1:10" ht="12" customHeight="1" x14ac:dyDescent="0.25">
      <c r="A58" s="38"/>
      <c r="B58" s="137" t="s">
        <v>72</v>
      </c>
      <c r="C58" s="138"/>
      <c r="D58" s="138"/>
      <c r="E58" s="138"/>
      <c r="F58" s="138"/>
      <c r="G58" s="139">
        <f>G21+G37+G51+G56</f>
        <v>409798.63449999993</v>
      </c>
    </row>
    <row r="59" spans="1:10" ht="12" customHeight="1" x14ac:dyDescent="0.25">
      <c r="A59" s="38"/>
      <c r="B59" s="140" t="s">
        <v>73</v>
      </c>
      <c r="C59" s="141"/>
      <c r="D59" s="141"/>
      <c r="E59" s="141"/>
      <c r="F59" s="141"/>
      <c r="G59" s="142">
        <f>G58*0.05</f>
        <v>20489.931724999999</v>
      </c>
    </row>
    <row r="60" spans="1:10" ht="12" customHeight="1" x14ac:dyDescent="0.25">
      <c r="A60" s="38"/>
      <c r="B60" s="143" t="s">
        <v>74</v>
      </c>
      <c r="C60" s="144"/>
      <c r="D60" s="144"/>
      <c r="E60" s="144"/>
      <c r="F60" s="144"/>
      <c r="G60" s="145">
        <f>G59+G58</f>
        <v>430288.5662249999</v>
      </c>
    </row>
    <row r="61" spans="1:10" ht="12" customHeight="1" x14ac:dyDescent="0.25">
      <c r="A61" s="38"/>
      <c r="B61" s="140" t="s">
        <v>75</v>
      </c>
      <c r="C61" s="141"/>
      <c r="D61" s="141"/>
      <c r="E61" s="141"/>
      <c r="F61" s="141"/>
      <c r="G61" s="142">
        <f>G12</f>
        <v>480000</v>
      </c>
    </row>
    <row r="62" spans="1:10" ht="12" customHeight="1" x14ac:dyDescent="0.25">
      <c r="A62" s="38"/>
      <c r="B62" s="146" t="s">
        <v>76</v>
      </c>
      <c r="C62" s="147"/>
      <c r="D62" s="147"/>
      <c r="E62" s="147"/>
      <c r="F62" s="147"/>
      <c r="G62" s="148">
        <f>G61-G60</f>
        <v>49711.4337750001</v>
      </c>
    </row>
    <row r="63" spans="1:10" ht="12" customHeight="1" x14ac:dyDescent="0.25">
      <c r="A63" s="38"/>
      <c r="B63" s="39" t="s">
        <v>77</v>
      </c>
      <c r="C63" s="40"/>
      <c r="D63" s="40"/>
      <c r="E63" s="40"/>
      <c r="F63" s="40"/>
      <c r="G63" s="35"/>
    </row>
    <row r="64" spans="1:10" ht="12.75" customHeight="1" thickBot="1" x14ac:dyDescent="0.3">
      <c r="A64" s="38"/>
      <c r="B64" s="41"/>
      <c r="C64" s="40"/>
      <c r="D64" s="40"/>
      <c r="E64" s="40"/>
      <c r="F64" s="40"/>
      <c r="G64" s="35"/>
    </row>
    <row r="65" spans="1:7" ht="12" customHeight="1" x14ac:dyDescent="0.25">
      <c r="A65" s="38"/>
      <c r="B65" s="51" t="s">
        <v>78</v>
      </c>
      <c r="C65" s="52"/>
      <c r="D65" s="52"/>
      <c r="E65" s="52"/>
      <c r="F65" s="53"/>
      <c r="G65" s="35"/>
    </row>
    <row r="66" spans="1:7" ht="12" customHeight="1" x14ac:dyDescent="0.25">
      <c r="A66" s="38"/>
      <c r="B66" s="54" t="s">
        <v>79</v>
      </c>
      <c r="C66" s="37"/>
      <c r="D66" s="37"/>
      <c r="E66" s="37"/>
      <c r="F66" s="55"/>
      <c r="G66" s="35"/>
    </row>
    <row r="67" spans="1:7" ht="12" customHeight="1" x14ac:dyDescent="0.25">
      <c r="A67" s="38"/>
      <c r="B67" s="54" t="s">
        <v>80</v>
      </c>
      <c r="C67" s="37"/>
      <c r="D67" s="37"/>
      <c r="E67" s="37"/>
      <c r="F67" s="55"/>
      <c r="G67" s="35"/>
    </row>
    <row r="68" spans="1:7" ht="12" customHeight="1" x14ac:dyDescent="0.25">
      <c r="A68" s="38"/>
      <c r="B68" s="54" t="s">
        <v>81</v>
      </c>
      <c r="C68" s="37"/>
      <c r="D68" s="37"/>
      <c r="E68" s="37"/>
      <c r="F68" s="55"/>
      <c r="G68" s="35"/>
    </row>
    <row r="69" spans="1:7" ht="12" customHeight="1" x14ac:dyDescent="0.25">
      <c r="A69" s="38"/>
      <c r="B69" s="54" t="s">
        <v>82</v>
      </c>
      <c r="C69" s="37"/>
      <c r="D69" s="37"/>
      <c r="E69" s="37"/>
      <c r="F69" s="55"/>
      <c r="G69" s="35"/>
    </row>
    <row r="70" spans="1:7" ht="12" customHeight="1" x14ac:dyDescent="0.25">
      <c r="A70" s="38"/>
      <c r="B70" s="54" t="s">
        <v>83</v>
      </c>
      <c r="C70" s="37"/>
      <c r="D70" s="37"/>
      <c r="E70" s="37"/>
      <c r="F70" s="55"/>
      <c r="G70" s="35"/>
    </row>
    <row r="71" spans="1:7" ht="12.75" customHeight="1" thickBot="1" x14ac:dyDescent="0.3">
      <c r="A71" s="38"/>
      <c r="B71" s="56" t="s">
        <v>84</v>
      </c>
      <c r="C71" s="57"/>
      <c r="D71" s="57"/>
      <c r="E71" s="57"/>
      <c r="F71" s="58"/>
      <c r="G71" s="35"/>
    </row>
    <row r="72" spans="1:7" ht="12.75" customHeight="1" x14ac:dyDescent="0.25">
      <c r="A72" s="38"/>
      <c r="B72" s="49"/>
      <c r="C72" s="37"/>
      <c r="D72" s="37"/>
      <c r="E72" s="37"/>
      <c r="F72" s="37"/>
      <c r="G72" s="35"/>
    </row>
    <row r="73" spans="1:7" ht="15" customHeight="1" thickBot="1" x14ac:dyDescent="0.3">
      <c r="A73" s="38"/>
      <c r="B73" s="99" t="s">
        <v>85</v>
      </c>
      <c r="C73" s="100"/>
      <c r="D73" s="48"/>
      <c r="E73" s="30"/>
      <c r="F73" s="30"/>
      <c r="G73" s="35"/>
    </row>
    <row r="74" spans="1:7" ht="12" customHeight="1" x14ac:dyDescent="0.25">
      <c r="A74" s="38"/>
      <c r="B74" s="43" t="s">
        <v>70</v>
      </c>
      <c r="C74" s="67" t="s">
        <v>86</v>
      </c>
      <c r="D74" s="68" t="s">
        <v>87</v>
      </c>
      <c r="E74" s="30"/>
      <c r="F74" s="30"/>
      <c r="G74" s="35"/>
    </row>
    <row r="75" spans="1:7" ht="12" customHeight="1" x14ac:dyDescent="0.25">
      <c r="A75" s="38"/>
      <c r="B75" s="44" t="s">
        <v>88</v>
      </c>
      <c r="C75" s="31">
        <f>G37</f>
        <v>204487.875</v>
      </c>
      <c r="D75" s="66">
        <f>(C75/$C$78)</f>
        <v>0.4752342000332338</v>
      </c>
      <c r="E75" s="30"/>
      <c r="F75" s="30"/>
      <c r="G75" s="35"/>
    </row>
    <row r="76" spans="1:7" ht="12" customHeight="1" x14ac:dyDescent="0.25">
      <c r="A76" s="38"/>
      <c r="B76" s="44" t="s">
        <v>49</v>
      </c>
      <c r="C76" s="31">
        <f>G51</f>
        <v>205310.75949999996</v>
      </c>
      <c r="D76" s="66">
        <f>(C76/$C$78)</f>
        <v>0.47714660123099301</v>
      </c>
      <c r="E76" s="30"/>
      <c r="F76" s="30"/>
      <c r="G76" s="35"/>
    </row>
    <row r="77" spans="1:7" ht="12" customHeight="1" x14ac:dyDescent="0.25">
      <c r="A77" s="38"/>
      <c r="B77" s="44" t="s">
        <v>89</v>
      </c>
      <c r="C77" s="32">
        <v>20490</v>
      </c>
      <c r="D77" s="66">
        <f>(C77/$C$78)</f>
        <v>4.7619198735773263E-2</v>
      </c>
      <c r="E77" s="34"/>
      <c r="F77" s="34"/>
      <c r="G77" s="35"/>
    </row>
    <row r="78" spans="1:7" ht="12.75" customHeight="1" thickBot="1" x14ac:dyDescent="0.3">
      <c r="A78" s="38"/>
      <c r="B78" s="45" t="s">
        <v>90</v>
      </c>
      <c r="C78" s="46">
        <f>SUM(C75:C77)</f>
        <v>430288.63449999993</v>
      </c>
      <c r="D78" s="47">
        <f>SUM(D75:D77)</f>
        <v>1</v>
      </c>
      <c r="E78" s="34"/>
      <c r="F78" s="34"/>
      <c r="G78" s="35"/>
    </row>
    <row r="79" spans="1:7" ht="12" customHeight="1" x14ac:dyDescent="0.25">
      <c r="A79" s="38"/>
      <c r="B79" s="41"/>
      <c r="C79" s="40"/>
      <c r="D79" s="40"/>
      <c r="E79" s="40"/>
      <c r="F79" s="40"/>
      <c r="G79" s="35"/>
    </row>
    <row r="80" spans="1:7" ht="12.75" customHeight="1" x14ac:dyDescent="0.25">
      <c r="A80" s="38"/>
      <c r="B80" s="42"/>
      <c r="C80" s="40">
        <v>0.85</v>
      </c>
      <c r="D80" s="40"/>
      <c r="E80" s="40">
        <v>1.1499999999999999</v>
      </c>
      <c r="F80" s="40"/>
      <c r="G80" s="35"/>
    </row>
    <row r="81" spans="1:7" ht="12" customHeight="1" thickBot="1" x14ac:dyDescent="0.3">
      <c r="A81" s="29"/>
      <c r="B81" s="60"/>
      <c r="C81" s="61" t="s">
        <v>91</v>
      </c>
      <c r="D81" s="62"/>
      <c r="E81" s="63"/>
      <c r="F81" s="33"/>
      <c r="G81" s="35"/>
    </row>
    <row r="82" spans="1:7" ht="12" customHeight="1" x14ac:dyDescent="0.25">
      <c r="A82" s="38"/>
      <c r="B82" s="64" t="s">
        <v>92</v>
      </c>
      <c r="C82" s="151">
        <f>D82*C80</f>
        <v>5100</v>
      </c>
      <c r="D82" s="151">
        <f>G9</f>
        <v>6000</v>
      </c>
      <c r="E82" s="152">
        <f>D82*E80</f>
        <v>6899.9999999999991</v>
      </c>
      <c r="F82" s="59"/>
      <c r="G82" s="36"/>
    </row>
    <row r="83" spans="1:7" ht="12.75" customHeight="1" thickBot="1" x14ac:dyDescent="0.3">
      <c r="A83" s="38"/>
      <c r="B83" s="45" t="s">
        <v>93</v>
      </c>
      <c r="C83" s="46">
        <f>(G60/C82)</f>
        <v>84.370307102941155</v>
      </c>
      <c r="D83" s="46">
        <f>(G60/D82)</f>
        <v>71.714761037499983</v>
      </c>
      <c r="E83" s="153">
        <f>(G60/E82)</f>
        <v>62.360661771739125</v>
      </c>
      <c r="F83" s="59"/>
      <c r="G83" s="36"/>
    </row>
    <row r="84" spans="1:7" ht="15.6" customHeight="1" x14ac:dyDescent="0.25">
      <c r="A84" s="38"/>
      <c r="B84" s="50" t="s">
        <v>94</v>
      </c>
      <c r="C84" s="37"/>
      <c r="D84" s="37"/>
      <c r="E84" s="37"/>
      <c r="F84" s="37"/>
      <c r="G84" s="37"/>
    </row>
  </sheetData>
  <mergeCells count="9">
    <mergeCell ref="B73:C7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5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 FORRAJERA</vt:lpstr>
      <vt:lpstr>'AVENA FORRAJERA'!Área_de_impresión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2021-04-05T00:21:47Z</dcterms:modified>
  <cp:category/>
  <cp:contentStatus/>
</cp:coreProperties>
</file>