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uracautin\"/>
    </mc:Choice>
  </mc:AlternateContent>
  <bookViews>
    <workbookView xWindow="0" yWindow="0" windowWidth="28800" windowHeight="12300"/>
  </bookViews>
  <sheets>
    <sheet name="Avena forraj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C69" i="1"/>
  <c r="D47" i="1"/>
  <c r="G47" i="1" s="1"/>
  <c r="G48" i="1" s="1"/>
  <c r="C72" i="1" s="1"/>
  <c r="G42" i="1" l="1"/>
  <c r="G41" i="1"/>
  <c r="G33" i="1"/>
  <c r="G34" i="1"/>
  <c r="G35" i="1"/>
  <c r="G36" i="1"/>
  <c r="G32" i="1"/>
  <c r="G23" i="1"/>
  <c r="C68" i="1" l="1"/>
  <c r="G37" i="1"/>
  <c r="C70" i="1" s="1"/>
  <c r="G12" i="1"/>
  <c r="G54" i="1" s="1"/>
  <c r="G43" i="1" l="1"/>
  <c r="C71" i="1" s="1"/>
  <c r="G51" i="1" l="1"/>
  <c r="G52" i="1" s="1"/>
  <c r="C73" i="1" s="1"/>
  <c r="C74" i="1" l="1"/>
  <c r="G53" i="1"/>
  <c r="D79" i="1" s="1"/>
  <c r="C79" i="1" l="1"/>
  <c r="D72" i="1"/>
  <c r="D70" i="1"/>
  <c r="D68" i="1"/>
  <c r="D71" i="1"/>
  <c r="D73" i="1"/>
  <c r="E79" i="1"/>
  <c r="D74" i="1" l="1"/>
</calcChain>
</file>

<file path=xl/sharedStrings.xml><?xml version="1.0" encoding="utf-8"?>
<sst xmlns="http://schemas.openxmlformats.org/spreadsheetml/2006/main" count="123" uniqueCount="89">
  <si>
    <t>RUBRO O CULTIVO</t>
  </si>
  <si>
    <t>Avena</t>
  </si>
  <si>
    <t>RENDIMIENTO (Fardos/ha)</t>
  </si>
  <si>
    <t>VARIEDAD</t>
  </si>
  <si>
    <t>Strigosa</t>
  </si>
  <si>
    <t>FECHA ESTIMADA  PRECIO VENTA</t>
  </si>
  <si>
    <t>Diciembre- Marzo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</si>
  <si>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</si>
  <si>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</si>
  <si>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</si>
  <si>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</si>
  <si>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</si>
  <si>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</si>
  <si>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</si>
  <si>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Curacautin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</si>
  <si>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</si>
  <si>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</si>
  <si>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</si>
  <si>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</si>
  <si>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</si>
  <si>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</si>
  <si>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vientos, heladas, lluvia, nieve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</si>
  <si>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</si>
  <si>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</si>
  <si>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</si>
  <si>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</si>
  <si>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</si>
  <si>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</si>
  <si>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</si>
  <si>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</si>
  <si>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cercos</t>
  </si>
  <si>
    <t>JH</t>
  </si>
  <si>
    <t>Agosto</t>
  </si>
  <si>
    <t>Guarda de fardos</t>
  </si>
  <si>
    <t>Diciembre-Febrero</t>
  </si>
  <si>
    <t>Subtotal Jornadas Hombre</t>
  </si>
  <si>
    <t>JORNADAS ANIMAL</t>
  </si>
  <si>
    <t>Subtotal Jornadas Animal</t>
  </si>
  <si>
    <t>MAQUINARIA</t>
  </si>
  <si>
    <t xml:space="preserve">Araduras </t>
  </si>
  <si>
    <t>Abril -Mayo</t>
  </si>
  <si>
    <t>Rastrajes (offset)</t>
  </si>
  <si>
    <t>Septiembre</t>
  </si>
  <si>
    <t>Vibrocultivador o clavos</t>
  </si>
  <si>
    <t>Rodon</t>
  </si>
  <si>
    <t>Siembra</t>
  </si>
  <si>
    <t>Subtotal Costo Maquinaria</t>
  </si>
  <si>
    <t>INSUMOS</t>
  </si>
  <si>
    <t>Insumos</t>
  </si>
  <si>
    <t>Unidad (Kg/l/u)</t>
  </si>
  <si>
    <t xml:space="preserve">Cantidad </t>
  </si>
  <si>
    <t>Semilla Avena Strigosa</t>
  </si>
  <si>
    <t>Kg</t>
  </si>
  <si>
    <t>Mezcla alta fertilidad 11-30-11</t>
  </si>
  <si>
    <t>Subtotal Insumos</t>
  </si>
  <si>
    <t>OTROS</t>
  </si>
  <si>
    <t>Item</t>
  </si>
  <si>
    <t>Cantidad (Kg/l/u)</t>
  </si>
  <si>
    <t xml:space="preserve">Traslados 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</si>
  <si>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</si>
  <si>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</si>
  <si>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</si>
  <si>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</si>
  <si>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</si>
  <si>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</si>
  <si>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</si>
  <si>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</si>
  <si>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</si>
  <si>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</si>
  <si>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</si>
  <si>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</si>
  <si>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</si>
  <si>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</si>
  <si>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</si>
  <si>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</si>
  <si>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</si>
  <si>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</si>
  <si>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</si>
  <si>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</si>
  <si>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</si>
  <si>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</si>
  <si>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</si>
  <si>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</si>
  <si>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</si>
  <si>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($/ha)</t>
  </si>
  <si>
    <t>Rendimiento (kg/ha)</t>
  </si>
  <si>
    <t>Costo unitario ($/fardo) (*)</t>
  </si>
  <si>
    <t>(*): Este valor representa el valor mìnimo de venta del producto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</si>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</sst>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sz val="9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theme="0" tint="-0.34998626667073579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0"/>
      </left>
      <right style="thin">
        <color theme="0" tint="-0.34998626667073579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0"/>
      </left>
      <right style="thin">
        <color indexed="10"/>
      </right>
      <top style="thin">
        <color theme="0" tint="-0.34998626667073579"/>
      </top>
      <bottom style="thin">
        <color indexed="1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6" fillId="0" borderId="18"/>
  </cellStyleXfs>
  <cellXfs count="19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12" fillId="6" borderId="18" xfId="0" applyFont="1" applyFill="1" applyBorder="1" applyAlignment="1"/>
    <xf numFmtId="49" fontId="10" fillId="7" borderId="19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4" fillId="2" borderId="18" xfId="0" applyNumberFormat="1" applyFont="1" applyFill="1" applyBorder="1" applyAlignment="1">
      <alignment vertical="center"/>
    </xf>
    <xf numFmtId="0" fontId="12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49" fontId="10" fillId="7" borderId="29" xfId="0" applyNumberFormat="1" applyFont="1" applyFill="1" applyBorder="1" applyAlignment="1">
      <alignment vertical="center"/>
    </xf>
    <xf numFmtId="49" fontId="12" fillId="7" borderId="30" xfId="0" applyNumberFormat="1" applyFont="1" applyFill="1" applyBorder="1" applyAlignment="1"/>
    <xf numFmtId="49" fontId="10" fillId="2" borderId="31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>
      <alignment vertical="center"/>
    </xf>
    <xf numFmtId="165" fontId="10" fillId="7" borderId="34" xfId="0" applyNumberFormat="1" applyFont="1" applyFill="1" applyBorder="1" applyAlignment="1">
      <alignment vertical="center"/>
    </xf>
    <xf numFmtId="9" fontId="10" fillId="7" borderId="35" xfId="0" applyNumberFormat="1" applyFont="1" applyFill="1" applyBorder="1" applyAlignment="1">
      <alignment vertical="center"/>
    </xf>
    <xf numFmtId="0" fontId="12" fillId="8" borderId="38" xfId="0" applyFont="1" applyFill="1" applyBorder="1" applyAlignment="1"/>
    <xf numFmtId="0" fontId="12" fillId="2" borderId="18" xfId="0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vertical="center"/>
    </xf>
    <xf numFmtId="49" fontId="10" fillId="2" borderId="39" xfId="0" applyNumberFormat="1" applyFont="1" applyFill="1" applyBorder="1" applyAlignment="1">
      <alignment vertical="center"/>
    </xf>
    <xf numFmtId="0" fontId="12" fillId="2" borderId="40" xfId="0" applyFont="1" applyFill="1" applyBorder="1" applyAlignment="1"/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0" fillId="6" borderId="18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49" fontId="15" fillId="8" borderId="18" xfId="0" applyNumberFormat="1" applyFont="1" applyFill="1" applyBorder="1" applyAlignment="1">
      <alignment vertical="center"/>
    </xf>
    <xf numFmtId="0" fontId="7" fillId="8" borderId="18" xfId="0" applyFont="1" applyFill="1" applyBorder="1" applyAlignment="1">
      <alignment vertical="center"/>
    </xf>
    <xf numFmtId="0" fontId="7" fillId="8" borderId="47" xfId="0" applyFont="1" applyFill="1" applyBorder="1" applyAlignment="1">
      <alignment vertical="center"/>
    </xf>
    <xf numFmtId="49" fontId="10" fillId="7" borderId="4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1" fillId="3" borderId="52" xfId="0" applyNumberFormat="1" applyFont="1" applyFill="1" applyBorder="1" applyAlignment="1">
      <alignment horizontal="center" vertical="center"/>
    </xf>
    <xf numFmtId="0" fontId="17" fillId="0" borderId="18" xfId="1" applyFont="1" applyBorder="1" applyAlignment="1">
      <alignment horizontal="left"/>
    </xf>
    <xf numFmtId="0" fontId="12" fillId="0" borderId="18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3" fontId="17" fillId="0" borderId="18" xfId="1" applyNumberFormat="1" applyFont="1" applyBorder="1" applyAlignment="1">
      <alignment horizontal="right"/>
    </xf>
    <xf numFmtId="3" fontId="17" fillId="9" borderId="18" xfId="0" applyNumberFormat="1" applyFont="1" applyFill="1" applyBorder="1"/>
    <xf numFmtId="0" fontId="12" fillId="0" borderId="18" xfId="1" applyFont="1" applyBorder="1" applyAlignment="1">
      <alignment horizontal="left"/>
    </xf>
    <xf numFmtId="3" fontId="12" fillId="0" borderId="18" xfId="1" applyNumberFormat="1" applyFont="1" applyBorder="1" applyAlignment="1">
      <alignment horizontal="right"/>
    </xf>
    <xf numFmtId="49" fontId="1" fillId="3" borderId="56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2" borderId="57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vertical="center"/>
    </xf>
    <xf numFmtId="49" fontId="1" fillId="3" borderId="65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vertical="center"/>
    </xf>
    <xf numFmtId="49" fontId="1" fillId="3" borderId="67" xfId="0" applyNumberFormat="1" applyFont="1" applyFill="1" applyBorder="1" applyAlignment="1">
      <alignment horizontal="center" vertical="center" wrapText="1"/>
    </xf>
    <xf numFmtId="0" fontId="2" fillId="2" borderId="68" xfId="0" applyFont="1" applyFill="1" applyBorder="1" applyAlignment="1"/>
    <xf numFmtId="49" fontId="5" fillId="3" borderId="54" xfId="0" applyNumberFormat="1" applyFont="1" applyFill="1" applyBorder="1" applyAlignment="1">
      <alignment vertical="center"/>
    </xf>
    <xf numFmtId="0" fontId="0" fillId="0" borderId="67" xfId="0" applyNumberFormat="1" applyFont="1" applyBorder="1" applyAlignment="1"/>
    <xf numFmtId="3" fontId="2" fillId="2" borderId="71" xfId="0" applyNumberFormat="1" applyFont="1" applyFill="1" applyBorder="1" applyAlignment="1"/>
    <xf numFmtId="0" fontId="5" fillId="3" borderId="72" xfId="0" applyFont="1" applyFill="1" applyBorder="1" applyAlignment="1">
      <alignment vertical="center"/>
    </xf>
    <xf numFmtId="3" fontId="2" fillId="2" borderId="73" xfId="0" applyNumberFormat="1" applyFont="1" applyFill="1" applyBorder="1" applyAlignment="1"/>
    <xf numFmtId="0" fontId="2" fillId="2" borderId="73" xfId="0" applyFont="1" applyFill="1" applyBorder="1" applyAlignment="1"/>
    <xf numFmtId="0" fontId="5" fillId="3" borderId="74" xfId="0" applyFont="1" applyFill="1" applyBorder="1" applyAlignment="1">
      <alignment horizontal="center" vertical="center"/>
    </xf>
    <xf numFmtId="0" fontId="2" fillId="2" borderId="71" xfId="0" applyFont="1" applyFill="1" applyBorder="1" applyAlignment="1"/>
    <xf numFmtId="0" fontId="5" fillId="3" borderId="54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9" fontId="12" fillId="0" borderId="32" xfId="0" applyNumberFormat="1" applyFont="1" applyFill="1" applyBorder="1" applyAlignment="1"/>
    <xf numFmtId="0" fontId="10" fillId="0" borderId="5" xfId="0" applyNumberFormat="1" applyFont="1" applyFill="1" applyBorder="1" applyAlignment="1">
      <alignment vertical="center"/>
    </xf>
    <xf numFmtId="165" fontId="10" fillId="0" borderId="5" xfId="0" applyNumberFormat="1" applyFont="1" applyFill="1" applyBorder="1" applyAlignment="1">
      <alignment vertical="center"/>
    </xf>
    <xf numFmtId="0" fontId="10" fillId="0" borderId="49" xfId="0" applyNumberFormat="1" applyFont="1" applyFill="1" applyBorder="1" applyAlignment="1">
      <alignment vertical="center"/>
    </xf>
    <xf numFmtId="0" fontId="10" fillId="0" borderId="50" xfId="0" applyNumberFormat="1" applyFont="1" applyFill="1" applyBorder="1" applyAlignment="1">
      <alignment vertical="center"/>
    </xf>
    <xf numFmtId="165" fontId="10" fillId="0" borderId="34" xfId="0" applyNumberFormat="1" applyFont="1" applyFill="1" applyBorder="1" applyAlignment="1">
      <alignment vertical="center"/>
    </xf>
    <xf numFmtId="165" fontId="10" fillId="0" borderId="35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3" fontId="19" fillId="2" borderId="5" xfId="0" applyNumberFormat="1" applyFont="1" applyFill="1" applyBorder="1" applyAlignment="1">
      <alignment horizontal="left"/>
    </xf>
    <xf numFmtId="49" fontId="19" fillId="2" borderId="5" xfId="0" applyNumberFormat="1" applyFont="1" applyFill="1" applyBorder="1" applyAlignment="1">
      <alignment horizontal="left" wrapText="1"/>
    </xf>
    <xf numFmtId="3" fontId="19" fillId="2" borderId="5" xfId="0" applyNumberFormat="1" applyFont="1" applyFill="1" applyBorder="1" applyAlignment="1">
      <alignment horizontal="left" wrapText="1"/>
    </xf>
    <xf numFmtId="0" fontId="22" fillId="0" borderId="51" xfId="0" applyFont="1" applyBorder="1" applyAlignment="1">
      <alignment horizontal="left" wrapText="1"/>
    </xf>
    <xf numFmtId="49" fontId="19" fillId="2" borderId="54" xfId="0" applyNumberFormat="1" applyFont="1" applyFill="1" applyBorder="1" applyAlignment="1">
      <alignment horizontal="left" wrapText="1"/>
    </xf>
    <xf numFmtId="49" fontId="19" fillId="2" borderId="62" xfId="0" applyNumberFormat="1" applyFont="1" applyFill="1" applyBorder="1" applyAlignment="1">
      <alignment horizontal="left" wrapText="1"/>
    </xf>
    <xf numFmtId="0" fontId="19" fillId="2" borderId="67" xfId="0" applyNumberFormat="1" applyFont="1" applyFill="1" applyBorder="1" applyAlignment="1">
      <alignment horizontal="left" wrapText="1"/>
    </xf>
    <xf numFmtId="3" fontId="19" fillId="2" borderId="54" xfId="0" applyNumberFormat="1" applyFont="1" applyFill="1" applyBorder="1" applyAlignment="1">
      <alignment horizontal="left" wrapText="1"/>
    </xf>
    <xf numFmtId="3" fontId="19" fillId="2" borderId="63" xfId="0" applyNumberFormat="1" applyFont="1" applyFill="1" applyBorder="1" applyAlignment="1">
      <alignment horizontal="left" wrapText="1"/>
    </xf>
    <xf numFmtId="49" fontId="19" fillId="2" borderId="69" xfId="0" applyNumberFormat="1" applyFont="1" applyFill="1" applyBorder="1" applyAlignment="1">
      <alignment horizontal="left" wrapText="1"/>
    </xf>
    <xf numFmtId="0" fontId="19" fillId="2" borderId="70" xfId="0" applyNumberFormat="1" applyFont="1" applyFill="1" applyBorder="1" applyAlignment="1">
      <alignment horizontal="left" wrapText="1"/>
    </xf>
    <xf numFmtId="3" fontId="19" fillId="2" borderId="61" xfId="0" applyNumberFormat="1" applyFont="1" applyFill="1" applyBorder="1" applyAlignment="1">
      <alignment horizontal="left" wrapText="1"/>
    </xf>
    <xf numFmtId="3" fontId="19" fillId="2" borderId="59" xfId="0" applyNumberFormat="1" applyFont="1" applyFill="1" applyBorder="1" applyAlignment="1">
      <alignment horizontal="left" wrapText="1"/>
    </xf>
    <xf numFmtId="3" fontId="20" fillId="3" borderId="69" xfId="0" applyNumberFormat="1" applyFont="1" applyFill="1" applyBorder="1" applyAlignment="1">
      <alignment horizontal="left" vertical="center"/>
    </xf>
    <xf numFmtId="49" fontId="6" fillId="3" borderId="53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vertical="center"/>
    </xf>
    <xf numFmtId="3" fontId="20" fillId="3" borderId="53" xfId="0" applyNumberFormat="1" applyFont="1" applyFill="1" applyBorder="1" applyAlignment="1">
      <alignment horizontal="left" vertical="center"/>
    </xf>
    <xf numFmtId="49" fontId="20" fillId="3" borderId="12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/>
    <xf numFmtId="49" fontId="20" fillId="3" borderId="75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wrapText="1"/>
    </xf>
    <xf numFmtId="3" fontId="1" fillId="5" borderId="28" xfId="0" applyNumberFormat="1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0" fontId="19" fillId="2" borderId="78" xfId="0" applyFont="1" applyFill="1" applyBorder="1" applyAlignment="1">
      <alignment horizontal="left" vertical="center"/>
    </xf>
    <xf numFmtId="3" fontId="19" fillId="2" borderId="78" xfId="0" applyNumberFormat="1" applyFont="1" applyFill="1" applyBorder="1" applyAlignment="1">
      <alignment horizontal="left" wrapText="1"/>
    </xf>
    <xf numFmtId="3" fontId="19" fillId="2" borderId="78" xfId="0" applyNumberFormat="1" applyFont="1" applyFill="1" applyBorder="1" applyAlignment="1">
      <alignment horizontal="left" vertical="center"/>
    </xf>
    <xf numFmtId="49" fontId="19" fillId="2" borderId="78" xfId="0" applyNumberFormat="1" applyFont="1" applyFill="1" applyBorder="1" applyAlignment="1">
      <alignment horizontal="left" wrapText="1"/>
    </xf>
    <xf numFmtId="0" fontId="19" fillId="2" borderId="78" xfId="0" applyNumberFormat="1" applyFont="1" applyFill="1" applyBorder="1" applyAlignment="1">
      <alignment horizontal="left" wrapText="1"/>
    </xf>
    <xf numFmtId="49" fontId="19" fillId="2" borderId="78" xfId="0" applyNumberFormat="1" applyFont="1" applyFill="1" applyBorder="1" applyAlignment="1">
      <alignment horizontal="left" vertical="center" wrapText="1"/>
    </xf>
    <xf numFmtId="0" fontId="19" fillId="2" borderId="78" xfId="0" applyNumberFormat="1" applyFont="1" applyFill="1" applyBorder="1" applyAlignment="1">
      <alignment horizontal="left" vertical="center" wrapText="1"/>
    </xf>
    <xf numFmtId="3" fontId="19" fillId="2" borderId="78" xfId="0" applyNumberFormat="1" applyFont="1" applyFill="1" applyBorder="1" applyAlignment="1">
      <alignment horizontal="left" vertical="center" wrapText="1"/>
    </xf>
    <xf numFmtId="0" fontId="19" fillId="2" borderId="5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 vertical="center"/>
    </xf>
    <xf numFmtId="3" fontId="20" fillId="3" borderId="12" xfId="0" applyNumberFormat="1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3" fontId="6" fillId="0" borderId="77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/>
    </xf>
    <xf numFmtId="0" fontId="20" fillId="3" borderId="75" xfId="0" applyFont="1" applyFill="1" applyBorder="1" applyAlignment="1">
      <alignment horizontal="left" vertical="center"/>
    </xf>
    <xf numFmtId="3" fontId="20" fillId="3" borderId="75" xfId="0" applyNumberFormat="1" applyFont="1" applyFill="1" applyBorder="1" applyAlignment="1">
      <alignment horizontal="left" vertical="center"/>
    </xf>
    <xf numFmtId="49" fontId="15" fillId="8" borderId="36" xfId="0" applyNumberFormat="1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49" fontId="21" fillId="2" borderId="5" xfId="0" applyNumberFormat="1" applyFont="1" applyFill="1" applyBorder="1" applyAlignment="1">
      <alignment horizontal="left" wrapText="1"/>
    </xf>
    <xf numFmtId="0" fontId="21" fillId="2" borderId="5" xfId="0" applyFont="1" applyFill="1" applyBorder="1" applyAlignment="1">
      <alignment horizontal="left" wrapText="1"/>
    </xf>
    <xf numFmtId="49" fontId="20" fillId="3" borderId="5" xfId="0" applyNumberFormat="1" applyFont="1" applyFill="1" applyBorder="1" applyAlignment="1">
      <alignment horizontal="left" wrapText="1"/>
    </xf>
    <xf numFmtId="0" fontId="20" fillId="4" borderId="5" xfId="0" applyFont="1" applyFill="1" applyBorder="1" applyAlignment="1">
      <alignment horizontal="left" wrapText="1"/>
    </xf>
    <xf numFmtId="49" fontId="21" fillId="2" borderId="5" xfId="0" applyNumberFormat="1" applyFont="1" applyFill="1" applyBorder="1" applyAlignment="1">
      <alignment horizontal="left"/>
    </xf>
    <xf numFmtId="0" fontId="21" fillId="2" borderId="5" xfId="0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9" fillId="2" borderId="79" xfId="0" applyNumberFormat="1" applyFont="1" applyFill="1" applyBorder="1" applyAlignment="1">
      <alignment horizontal="left"/>
    </xf>
    <xf numFmtId="49" fontId="19" fillId="2" borderId="79" xfId="0" applyNumberFormat="1" applyFont="1" applyFill="1" applyBorder="1" applyAlignment="1">
      <alignment horizontal="left" vertical="center" wrapText="1"/>
    </xf>
    <xf numFmtId="49" fontId="19" fillId="2" borderId="79" xfId="0" applyNumberFormat="1" applyFont="1" applyFill="1" applyBorder="1" applyAlignment="1">
      <alignment horizontal="left" wrapText="1"/>
    </xf>
    <xf numFmtId="14" fontId="19" fillId="2" borderId="79" xfId="0" applyNumberFormat="1" applyFont="1" applyFill="1" applyBorder="1" applyAlignment="1">
      <alignment horizontal="left"/>
    </xf>
    <xf numFmtId="0" fontId="0" fillId="2" borderId="64" xfId="0" applyFont="1" applyFill="1" applyBorder="1" applyAlignment="1"/>
    <xf numFmtId="0" fontId="2" fillId="2" borderId="80" xfId="0" applyFont="1" applyFill="1" applyBorder="1" applyAlignment="1">
      <alignment wrapText="1"/>
    </xf>
    <xf numFmtId="49" fontId="18" fillId="3" borderId="81" xfId="0" applyNumberFormat="1" applyFont="1" applyFill="1" applyBorder="1" applyAlignment="1">
      <alignment vertical="center" wrapText="1"/>
    </xf>
    <xf numFmtId="49" fontId="21" fillId="2" borderId="81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342900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59" zoomScale="120" zoomScaleNormal="120" workbookViewId="0">
      <selection activeCell="I33" sqref="I3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85546875" style="1" customWidth="1"/>
    <col min="8" max="8" width="10.85546875" style="1" hidden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87"/>
      <c r="C8" s="3"/>
      <c r="D8" s="2"/>
      <c r="E8" s="3"/>
      <c r="F8" s="3"/>
      <c r="G8" s="3"/>
    </row>
    <row r="9" spans="1:7" ht="12" customHeight="1" x14ac:dyDescent="0.25">
      <c r="A9" s="32"/>
      <c r="B9" s="189" t="s">
        <v>0</v>
      </c>
      <c r="C9" s="183" t="s">
        <v>1</v>
      </c>
      <c r="D9" s="127"/>
      <c r="E9" s="177" t="s">
        <v>2</v>
      </c>
      <c r="F9" s="178"/>
      <c r="G9" s="128">
        <v>200</v>
      </c>
    </row>
    <row r="10" spans="1:7" ht="38.25" customHeight="1" x14ac:dyDescent="0.25">
      <c r="A10" s="32"/>
      <c r="B10" s="190" t="s">
        <v>3</v>
      </c>
      <c r="C10" s="184" t="s">
        <v>4</v>
      </c>
      <c r="D10" s="127"/>
      <c r="E10" s="175" t="s">
        <v>5</v>
      </c>
      <c r="F10" s="176"/>
      <c r="G10" s="126" t="s">
        <v>6</v>
      </c>
    </row>
    <row r="11" spans="1:7" ht="18" customHeight="1" x14ac:dyDescent="0.25">
      <c r="A11" s="32"/>
      <c r="B11" s="190" t="s">
        <v>7</v>
      </c>
      <c r="C11" s="183" t="s">
        <v>8</v>
      </c>
      <c r="D11" s="127"/>
      <c r="E11" s="175" t="s">
        <v>9</v>
      </c>
      <c r="F11" s="176"/>
      <c r="G11" s="128">
        <v>3500</v>
      </c>
    </row>
    <row r="12" spans="1:7" ht="11.25" customHeight="1" x14ac:dyDescent="0.25">
      <c r="A12" s="32"/>
      <c r="B12" s="190" t="s">
        <v>10</v>
      </c>
      <c r="C12" s="185" t="s">
        <v>11</v>
      </c>
      <c r="D12" s="127"/>
      <c r="E12" s="151" t="s">
        <v>12</v>
      </c>
      <c r="F12" s="152"/>
      <c r="G12" s="130">
        <f>(G9*G11)</f>
        <v>700000</v>
      </c>
    </row>
    <row r="13" spans="1:7" ht="11.25" customHeight="1" x14ac:dyDescent="0.25">
      <c r="A13" s="32"/>
      <c r="B13" s="190" t="s">
        <v>13</v>
      </c>
      <c r="C13" s="183" t="s">
        <v>14</v>
      </c>
      <c r="D13" s="127"/>
      <c r="E13" s="175" t="s">
        <v>15</v>
      </c>
      <c r="F13" s="176"/>
      <c r="G13" s="126" t="s">
        <v>16</v>
      </c>
    </row>
    <row r="14" spans="1:7" ht="13.5" customHeight="1" x14ac:dyDescent="0.25">
      <c r="A14" s="32"/>
      <c r="B14" s="190" t="s">
        <v>17</v>
      </c>
      <c r="C14" s="183" t="s">
        <v>14</v>
      </c>
      <c r="D14" s="127"/>
      <c r="E14" s="175" t="s">
        <v>18</v>
      </c>
      <c r="F14" s="176"/>
      <c r="G14" s="126" t="s">
        <v>6</v>
      </c>
    </row>
    <row r="15" spans="1:7" ht="25.5" customHeight="1" x14ac:dyDescent="0.25">
      <c r="A15" s="32"/>
      <c r="B15" s="190" t="s">
        <v>19</v>
      </c>
      <c r="C15" s="186">
        <v>44197</v>
      </c>
      <c r="D15" s="127"/>
      <c r="E15" s="179" t="s">
        <v>20</v>
      </c>
      <c r="F15" s="180"/>
      <c r="G15" s="131" t="s">
        <v>21</v>
      </c>
    </row>
    <row r="16" spans="1:7" ht="12" customHeight="1" x14ac:dyDescent="0.25">
      <c r="A16" s="2"/>
      <c r="B16" s="188"/>
      <c r="C16" s="5"/>
      <c r="D16" s="6"/>
      <c r="E16" s="7"/>
      <c r="F16" s="7"/>
      <c r="G16" s="8"/>
    </row>
    <row r="17" spans="1:15" ht="12" customHeight="1" x14ac:dyDescent="0.25">
      <c r="A17" s="9"/>
      <c r="B17" s="181" t="s">
        <v>22</v>
      </c>
      <c r="C17" s="182"/>
      <c r="D17" s="182"/>
      <c r="E17" s="182"/>
      <c r="F17" s="182"/>
      <c r="G17" s="182"/>
    </row>
    <row r="18" spans="1:15" ht="12" customHeight="1" x14ac:dyDescent="0.25">
      <c r="A18" s="2"/>
      <c r="B18" s="10"/>
      <c r="C18" s="11"/>
      <c r="D18" s="11"/>
      <c r="E18" s="11"/>
      <c r="F18" s="12"/>
      <c r="G18" s="12"/>
    </row>
    <row r="19" spans="1:15" ht="12" customHeight="1" x14ac:dyDescent="0.25">
      <c r="A19" s="4"/>
      <c r="B19" s="84" t="s">
        <v>23</v>
      </c>
      <c r="C19" s="86"/>
      <c r="D19" s="89"/>
      <c r="E19" s="89"/>
      <c r="F19" s="91"/>
      <c r="G19" s="91"/>
    </row>
    <row r="20" spans="1:15" ht="24" customHeight="1" x14ac:dyDescent="0.25">
      <c r="A20" s="32"/>
      <c r="B20" s="85" t="s">
        <v>24</v>
      </c>
      <c r="C20" s="88" t="s">
        <v>25</v>
      </c>
      <c r="D20" s="90" t="s">
        <v>26</v>
      </c>
      <c r="E20" s="90" t="s">
        <v>27</v>
      </c>
      <c r="F20" s="92" t="s">
        <v>28</v>
      </c>
      <c r="G20" s="87" t="s">
        <v>29</v>
      </c>
    </row>
    <row r="21" spans="1:15" ht="12.75" customHeight="1" x14ac:dyDescent="0.25">
      <c r="A21" s="83"/>
      <c r="B21" s="132" t="s">
        <v>30</v>
      </c>
      <c r="C21" s="133" t="s">
        <v>31</v>
      </c>
      <c r="D21" s="134">
        <v>1</v>
      </c>
      <c r="E21" s="132" t="s">
        <v>32</v>
      </c>
      <c r="F21" s="135">
        <v>14000</v>
      </c>
      <c r="G21" s="136">
        <v>14000</v>
      </c>
    </row>
    <row r="22" spans="1:15" ht="25.5" customHeight="1" x14ac:dyDescent="0.25">
      <c r="A22" s="32"/>
      <c r="B22" s="132" t="s">
        <v>33</v>
      </c>
      <c r="C22" s="137" t="s">
        <v>31</v>
      </c>
      <c r="D22" s="138">
        <v>1</v>
      </c>
      <c r="E22" s="132" t="s">
        <v>34</v>
      </c>
      <c r="F22" s="139">
        <v>14000</v>
      </c>
      <c r="G22" s="140">
        <v>14000</v>
      </c>
    </row>
    <row r="23" spans="1:15" ht="12.75" customHeight="1" x14ac:dyDescent="0.25">
      <c r="A23" s="32"/>
      <c r="B23" s="94" t="s">
        <v>35</v>
      </c>
      <c r="C23" s="103"/>
      <c r="D23" s="102"/>
      <c r="E23" s="100"/>
      <c r="F23" s="97"/>
      <c r="G23" s="141">
        <f>SUM(G21:G22)</f>
        <v>28000</v>
      </c>
      <c r="H23" s="95"/>
    </row>
    <row r="24" spans="1:15" ht="12.75" customHeight="1" x14ac:dyDescent="0.25">
      <c r="A24" s="32"/>
      <c r="B24" s="111"/>
      <c r="C24" s="112"/>
      <c r="D24" s="112"/>
      <c r="E24" s="112"/>
      <c r="F24" s="113"/>
      <c r="G24" s="114"/>
      <c r="H24" s="71"/>
    </row>
    <row r="25" spans="1:15" ht="12" customHeight="1" x14ac:dyDescent="0.25">
      <c r="A25" s="2"/>
      <c r="B25" s="13" t="s">
        <v>36</v>
      </c>
      <c r="C25" s="14"/>
      <c r="D25" s="15"/>
      <c r="E25" s="15"/>
      <c r="F25" s="16"/>
      <c r="G25" s="16"/>
    </row>
    <row r="26" spans="1:15" ht="24" customHeight="1" x14ac:dyDescent="0.25">
      <c r="A26" s="2"/>
      <c r="B26" s="104" t="s">
        <v>24</v>
      </c>
      <c r="C26" s="105" t="s">
        <v>25</v>
      </c>
      <c r="D26" s="105" t="s">
        <v>26</v>
      </c>
      <c r="E26" s="104" t="s">
        <v>27</v>
      </c>
      <c r="F26" s="105" t="s">
        <v>28</v>
      </c>
      <c r="G26" s="104" t="s">
        <v>29</v>
      </c>
      <c r="I26" s="71"/>
      <c r="J26" s="71"/>
      <c r="K26" s="71"/>
      <c r="L26" s="71"/>
      <c r="M26" s="71"/>
      <c r="N26" s="71"/>
      <c r="O26" s="71"/>
    </row>
    <row r="27" spans="1:15" ht="12" customHeight="1" x14ac:dyDescent="0.25">
      <c r="A27" s="4"/>
      <c r="B27" s="106"/>
      <c r="C27" s="107"/>
      <c r="D27" s="107"/>
      <c r="E27" s="107"/>
      <c r="F27" s="106"/>
      <c r="G27" s="106"/>
      <c r="I27" s="79"/>
      <c r="J27" s="75"/>
      <c r="K27" s="76"/>
      <c r="L27" s="75"/>
      <c r="M27" s="80"/>
      <c r="N27" s="78"/>
      <c r="O27" s="71"/>
    </row>
    <row r="28" spans="1:15" ht="24" customHeight="1" x14ac:dyDescent="0.25">
      <c r="A28" s="4"/>
      <c r="B28" s="108" t="s">
        <v>37</v>
      </c>
      <c r="C28" s="109"/>
      <c r="D28" s="109"/>
      <c r="E28" s="109"/>
      <c r="F28" s="110"/>
      <c r="G28" s="110"/>
      <c r="I28" s="79"/>
      <c r="J28" s="75"/>
      <c r="K28" s="76"/>
      <c r="L28" s="75"/>
      <c r="M28" s="80"/>
      <c r="N28" s="78"/>
      <c r="O28" s="71"/>
    </row>
    <row r="29" spans="1:15" ht="12.75" customHeight="1" x14ac:dyDescent="0.25">
      <c r="A29" s="32"/>
      <c r="B29" s="93"/>
      <c r="C29" s="99"/>
      <c r="D29" s="101"/>
      <c r="E29" s="99"/>
      <c r="F29" s="96"/>
      <c r="G29" s="98"/>
      <c r="I29" s="74"/>
      <c r="J29" s="75"/>
      <c r="K29" s="76"/>
      <c r="L29" s="75"/>
      <c r="M29" s="77"/>
      <c r="N29" s="78"/>
      <c r="O29" s="71"/>
    </row>
    <row r="30" spans="1:15" ht="12.75" customHeight="1" x14ac:dyDescent="0.25">
      <c r="A30" s="32"/>
      <c r="B30" s="13" t="s">
        <v>38</v>
      </c>
      <c r="C30" s="82"/>
      <c r="D30" s="15"/>
      <c r="E30" s="15"/>
      <c r="F30" s="16"/>
      <c r="G30" s="16"/>
      <c r="I30" s="74"/>
      <c r="J30" s="75"/>
      <c r="K30" s="76"/>
      <c r="L30" s="76"/>
      <c r="M30" s="77"/>
      <c r="N30" s="78"/>
      <c r="O30" s="71"/>
    </row>
    <row r="31" spans="1:15" ht="27.75" customHeight="1" x14ac:dyDescent="0.25">
      <c r="A31" s="32"/>
      <c r="B31" s="73" t="s">
        <v>24</v>
      </c>
      <c r="C31" s="81" t="s">
        <v>25</v>
      </c>
      <c r="D31" s="73" t="s">
        <v>26</v>
      </c>
      <c r="E31" s="73" t="s">
        <v>27</v>
      </c>
      <c r="F31" s="72" t="s">
        <v>28</v>
      </c>
      <c r="G31" s="73" t="s">
        <v>29</v>
      </c>
      <c r="I31" s="71"/>
      <c r="J31" s="71"/>
      <c r="K31" s="71"/>
      <c r="L31" s="71"/>
      <c r="M31" s="71"/>
      <c r="N31" s="71"/>
      <c r="O31" s="71"/>
    </row>
    <row r="32" spans="1:15" ht="12.75" customHeight="1" x14ac:dyDescent="0.25">
      <c r="A32" s="32"/>
      <c r="B32" s="153" t="s">
        <v>39</v>
      </c>
      <c r="C32" s="153" t="s">
        <v>88</v>
      </c>
      <c r="D32" s="153">
        <v>0.125</v>
      </c>
      <c r="E32" s="153" t="s">
        <v>40</v>
      </c>
      <c r="F32" s="154">
        <v>240000</v>
      </c>
      <c r="G32" s="155">
        <f>+F32*D32</f>
        <v>30000</v>
      </c>
      <c r="H32" s="71"/>
    </row>
    <row r="33" spans="1:11" ht="12.75" customHeight="1" x14ac:dyDescent="0.25">
      <c r="A33" s="32"/>
      <c r="B33" s="153" t="s">
        <v>41</v>
      </c>
      <c r="C33" s="153" t="s">
        <v>88</v>
      </c>
      <c r="D33" s="153">
        <v>0.25</v>
      </c>
      <c r="E33" s="153" t="s">
        <v>42</v>
      </c>
      <c r="F33" s="154">
        <v>240000</v>
      </c>
      <c r="G33" s="155">
        <f t="shared" ref="G33:G36" si="0">+F33*D33</f>
        <v>60000</v>
      </c>
      <c r="H33" s="71"/>
    </row>
    <row r="34" spans="1:11" ht="12" customHeight="1" x14ac:dyDescent="0.25">
      <c r="A34" s="32"/>
      <c r="B34" s="153" t="s">
        <v>43</v>
      </c>
      <c r="C34" s="153" t="s">
        <v>88</v>
      </c>
      <c r="D34" s="153">
        <v>0.125</v>
      </c>
      <c r="E34" s="153" t="s">
        <v>42</v>
      </c>
      <c r="F34" s="154">
        <v>160000</v>
      </c>
      <c r="G34" s="155">
        <f t="shared" si="0"/>
        <v>20000</v>
      </c>
      <c r="H34" s="71"/>
    </row>
    <row r="35" spans="1:11" ht="12" customHeight="1" x14ac:dyDescent="0.25">
      <c r="A35" s="32"/>
      <c r="B35" s="156" t="s">
        <v>44</v>
      </c>
      <c r="C35" s="153" t="s">
        <v>88</v>
      </c>
      <c r="D35" s="157">
        <v>0.125</v>
      </c>
      <c r="E35" s="156" t="s">
        <v>42</v>
      </c>
      <c r="F35" s="154">
        <v>80000</v>
      </c>
      <c r="G35" s="155">
        <f t="shared" si="0"/>
        <v>10000</v>
      </c>
      <c r="H35" s="71"/>
    </row>
    <row r="36" spans="1:11" ht="24" customHeight="1" x14ac:dyDescent="0.25">
      <c r="A36" s="32"/>
      <c r="B36" s="158" t="s">
        <v>45</v>
      </c>
      <c r="C36" s="153" t="s">
        <v>88</v>
      </c>
      <c r="D36" s="159">
        <v>0.125</v>
      </c>
      <c r="E36" s="158" t="s">
        <v>42</v>
      </c>
      <c r="F36" s="160">
        <v>240000</v>
      </c>
      <c r="G36" s="155">
        <f t="shared" si="0"/>
        <v>30000</v>
      </c>
      <c r="H36" s="71"/>
      <c r="K36" s="71"/>
    </row>
    <row r="37" spans="1:11" ht="12.75" customHeight="1" x14ac:dyDescent="0.25">
      <c r="A37" s="9"/>
      <c r="B37" s="142" t="s">
        <v>46</v>
      </c>
      <c r="C37" s="143"/>
      <c r="D37" s="143"/>
      <c r="E37" s="143"/>
      <c r="F37" s="144"/>
      <c r="G37" s="145">
        <f>SUM(G32:G36)</f>
        <v>150000</v>
      </c>
    </row>
    <row r="38" spans="1:11" ht="12.75" customHeight="1" x14ac:dyDescent="0.25">
      <c r="A38" s="9"/>
      <c r="B38" s="17"/>
      <c r="C38" s="18"/>
      <c r="D38" s="18"/>
      <c r="E38" s="18"/>
      <c r="F38" s="19"/>
      <c r="G38" s="19"/>
    </row>
    <row r="39" spans="1:11" ht="13.5" customHeight="1" x14ac:dyDescent="0.25">
      <c r="A39" s="4"/>
      <c r="B39" s="13" t="s">
        <v>47</v>
      </c>
      <c r="C39" s="14"/>
      <c r="D39" s="15"/>
      <c r="E39" s="15"/>
      <c r="F39" s="16"/>
      <c r="G39" s="16"/>
    </row>
    <row r="40" spans="1:11" ht="21.75" customHeight="1" x14ac:dyDescent="0.25">
      <c r="A40" s="2"/>
      <c r="B40" s="20" t="s">
        <v>48</v>
      </c>
      <c r="C40" s="20" t="s">
        <v>49</v>
      </c>
      <c r="D40" s="20" t="s">
        <v>50</v>
      </c>
      <c r="E40" s="20" t="s">
        <v>27</v>
      </c>
      <c r="F40" s="20" t="s">
        <v>28</v>
      </c>
      <c r="G40" s="20" t="s">
        <v>29</v>
      </c>
    </row>
    <row r="41" spans="1:11" ht="12" customHeight="1" x14ac:dyDescent="0.25">
      <c r="A41" s="2"/>
      <c r="B41" s="147" t="s">
        <v>51</v>
      </c>
      <c r="C41" s="126" t="s">
        <v>52</v>
      </c>
      <c r="D41" s="161">
        <v>200</v>
      </c>
      <c r="E41" s="126" t="s">
        <v>42</v>
      </c>
      <c r="F41" s="128">
        <v>496</v>
      </c>
      <c r="G41" s="128">
        <f>+F41*D41</f>
        <v>99200</v>
      </c>
    </row>
    <row r="42" spans="1:11" ht="12" customHeight="1" x14ac:dyDescent="0.25">
      <c r="A42" s="32"/>
      <c r="B42" s="147" t="s">
        <v>53</v>
      </c>
      <c r="C42" s="126" t="s">
        <v>52</v>
      </c>
      <c r="D42" s="161">
        <v>300</v>
      </c>
      <c r="E42" s="126" t="s">
        <v>42</v>
      </c>
      <c r="F42" s="128">
        <v>385</v>
      </c>
      <c r="G42" s="128">
        <f>+F42*D42</f>
        <v>115500</v>
      </c>
    </row>
    <row r="43" spans="1:11" ht="12" customHeight="1" x14ac:dyDescent="0.25">
      <c r="A43" s="32"/>
      <c r="B43" s="146" t="s">
        <v>54</v>
      </c>
      <c r="C43" s="162"/>
      <c r="D43" s="162"/>
      <c r="E43" s="162"/>
      <c r="F43" s="162"/>
      <c r="G43" s="163">
        <f>SUM(G41:G42)</f>
        <v>214700</v>
      </c>
    </row>
    <row r="44" spans="1:11" ht="12" customHeight="1" x14ac:dyDescent="0.25">
      <c r="A44" s="32"/>
      <c r="B44" s="116"/>
      <c r="C44" s="164"/>
      <c r="D44" s="165"/>
      <c r="E44" s="165"/>
      <c r="F44" s="165"/>
      <c r="G44" s="166"/>
    </row>
    <row r="45" spans="1:11" ht="12" customHeight="1" x14ac:dyDescent="0.25">
      <c r="A45" s="32"/>
      <c r="B45" s="13" t="s">
        <v>55</v>
      </c>
      <c r="C45" s="167"/>
      <c r="D45" s="168"/>
      <c r="E45" s="168"/>
      <c r="F45" s="168"/>
      <c r="G45" s="168"/>
    </row>
    <row r="46" spans="1:11" ht="29.25" customHeight="1" x14ac:dyDescent="0.25">
      <c r="A46" s="32"/>
      <c r="B46" s="115" t="s">
        <v>56</v>
      </c>
      <c r="C46" s="169" t="s">
        <v>49</v>
      </c>
      <c r="D46" s="169" t="s">
        <v>57</v>
      </c>
      <c r="E46" s="170" t="s">
        <v>27</v>
      </c>
      <c r="F46" s="169" t="s">
        <v>28</v>
      </c>
      <c r="G46" s="170" t="s">
        <v>29</v>
      </c>
    </row>
    <row r="47" spans="1:11" ht="12" customHeight="1" x14ac:dyDescent="0.25">
      <c r="A47" s="32"/>
      <c r="B47" s="149" t="s">
        <v>58</v>
      </c>
      <c r="C47" s="126" t="s">
        <v>59</v>
      </c>
      <c r="D47" s="128">
        <f>+G9</f>
        <v>200</v>
      </c>
      <c r="E47" s="129" t="s">
        <v>60</v>
      </c>
      <c r="F47" s="128">
        <v>325</v>
      </c>
      <c r="G47" s="128">
        <f>(D47*F47)</f>
        <v>65000</v>
      </c>
    </row>
    <row r="48" spans="1:11" ht="12.75" customHeight="1" x14ac:dyDescent="0.25">
      <c r="A48" s="32"/>
      <c r="B48" s="148" t="s">
        <v>61</v>
      </c>
      <c r="C48" s="171"/>
      <c r="D48" s="171"/>
      <c r="E48" s="171"/>
      <c r="F48" s="171"/>
      <c r="G48" s="172">
        <f>SUM(G47)</f>
        <v>65000</v>
      </c>
    </row>
    <row r="49" spans="1:7" ht="12" customHeight="1" x14ac:dyDescent="0.25">
      <c r="A49" s="32"/>
      <c r="B49" s="17"/>
      <c r="C49" s="18"/>
      <c r="D49" s="18"/>
      <c r="E49" s="21"/>
      <c r="F49" s="19"/>
      <c r="G49" s="19"/>
    </row>
    <row r="50" spans="1:7" ht="12" customHeight="1" x14ac:dyDescent="0.25">
      <c r="A50" s="32"/>
      <c r="B50" s="35"/>
      <c r="C50" s="35"/>
      <c r="D50" s="35"/>
      <c r="E50" s="35"/>
      <c r="F50" s="36"/>
      <c r="G50" s="36"/>
    </row>
    <row r="51" spans="1:7" ht="12" customHeight="1" x14ac:dyDescent="0.25">
      <c r="A51" s="32"/>
      <c r="B51" s="37" t="s">
        <v>62</v>
      </c>
      <c r="C51" s="38"/>
      <c r="D51" s="38"/>
      <c r="E51" s="38"/>
      <c r="F51" s="38"/>
      <c r="G51" s="39">
        <f>G23+G37+G43+G48</f>
        <v>457700</v>
      </c>
    </row>
    <row r="52" spans="1:7" ht="12" customHeight="1" x14ac:dyDescent="0.25">
      <c r="A52" s="32"/>
      <c r="B52" s="40" t="s">
        <v>63</v>
      </c>
      <c r="C52" s="23"/>
      <c r="D52" s="23"/>
      <c r="E52" s="23"/>
      <c r="F52" s="23"/>
      <c r="G52" s="41">
        <f>G51*0.05</f>
        <v>22885</v>
      </c>
    </row>
    <row r="53" spans="1:7" ht="12" customHeight="1" x14ac:dyDescent="0.25">
      <c r="A53" s="32"/>
      <c r="B53" s="42" t="s">
        <v>64</v>
      </c>
      <c r="C53" s="22"/>
      <c r="D53" s="22"/>
      <c r="E53" s="22"/>
      <c r="F53" s="22"/>
      <c r="G53" s="43">
        <f>G52+G51</f>
        <v>480585</v>
      </c>
    </row>
    <row r="54" spans="1:7" ht="12" customHeight="1" x14ac:dyDescent="0.25">
      <c r="A54" s="32"/>
      <c r="B54" s="40" t="s">
        <v>65</v>
      </c>
      <c r="C54" s="23"/>
      <c r="D54" s="23"/>
      <c r="E54" s="23"/>
      <c r="F54" s="23"/>
      <c r="G54" s="41">
        <f>G12</f>
        <v>700000</v>
      </c>
    </row>
    <row r="55" spans="1:7" ht="12.75" customHeight="1" x14ac:dyDescent="0.25">
      <c r="A55" s="32"/>
      <c r="B55" s="44" t="s">
        <v>66</v>
      </c>
      <c r="C55" s="45"/>
      <c r="D55" s="45"/>
      <c r="E55" s="45"/>
      <c r="F55" s="45"/>
      <c r="G55" s="150">
        <v>219415</v>
      </c>
    </row>
    <row r="56" spans="1:7" ht="12.75" customHeight="1" x14ac:dyDescent="0.25">
      <c r="A56" s="32"/>
      <c r="B56" s="33" t="s">
        <v>67</v>
      </c>
      <c r="C56" s="34"/>
      <c r="D56" s="34"/>
      <c r="E56" s="34"/>
      <c r="F56" s="34"/>
      <c r="G56" s="29"/>
    </row>
    <row r="57" spans="1:7" ht="15" customHeight="1" thickBot="1" x14ac:dyDescent="0.3">
      <c r="A57" s="32"/>
      <c r="B57" s="46"/>
      <c r="C57" s="34"/>
      <c r="D57" s="34"/>
      <c r="E57" s="34"/>
      <c r="F57" s="34"/>
      <c r="G57" s="29"/>
    </row>
    <row r="58" spans="1:7" ht="12" customHeight="1" x14ac:dyDescent="0.25">
      <c r="A58" s="32"/>
      <c r="B58" s="57" t="s">
        <v>68</v>
      </c>
      <c r="C58" s="58"/>
      <c r="D58" s="58"/>
      <c r="E58" s="58"/>
      <c r="F58" s="59"/>
      <c r="G58" s="29"/>
    </row>
    <row r="59" spans="1:7" ht="12" customHeight="1" x14ac:dyDescent="0.25">
      <c r="A59" s="32"/>
      <c r="B59" s="60" t="s">
        <v>69</v>
      </c>
      <c r="C59" s="31"/>
      <c r="D59" s="31"/>
      <c r="E59" s="31"/>
      <c r="F59" s="61"/>
      <c r="G59" s="29"/>
    </row>
    <row r="60" spans="1:7" ht="12" customHeight="1" x14ac:dyDescent="0.25">
      <c r="A60" s="32"/>
      <c r="B60" s="60" t="s">
        <v>70</v>
      </c>
      <c r="C60" s="31"/>
      <c r="D60" s="31"/>
      <c r="E60" s="31"/>
      <c r="F60" s="61"/>
      <c r="G60" s="29"/>
    </row>
    <row r="61" spans="1:7" ht="12" customHeight="1" x14ac:dyDescent="0.25">
      <c r="A61" s="32"/>
      <c r="B61" s="60" t="s">
        <v>71</v>
      </c>
      <c r="C61" s="31"/>
      <c r="D61" s="31"/>
      <c r="E61" s="31"/>
      <c r="F61" s="61"/>
      <c r="G61" s="29"/>
    </row>
    <row r="62" spans="1:7" ht="12" customHeight="1" x14ac:dyDescent="0.25">
      <c r="A62" s="32"/>
      <c r="B62" s="60" t="s">
        <v>72</v>
      </c>
      <c r="C62" s="31"/>
      <c r="D62" s="31"/>
      <c r="E62" s="31"/>
      <c r="F62" s="61"/>
      <c r="G62" s="29"/>
    </row>
    <row r="63" spans="1:7" ht="12" customHeight="1" x14ac:dyDescent="0.25">
      <c r="A63" s="32"/>
      <c r="B63" s="60" t="s">
        <v>73</v>
      </c>
      <c r="C63" s="31"/>
      <c r="D63" s="31"/>
      <c r="E63" s="31"/>
      <c r="F63" s="61"/>
      <c r="G63" s="29"/>
    </row>
    <row r="64" spans="1:7" ht="12" customHeight="1" thickBot="1" x14ac:dyDescent="0.3">
      <c r="A64" s="32"/>
      <c r="B64" s="62" t="s">
        <v>74</v>
      </c>
      <c r="C64" s="63"/>
      <c r="D64" s="63"/>
      <c r="E64" s="63"/>
      <c r="F64" s="64"/>
      <c r="G64" s="29"/>
    </row>
    <row r="65" spans="1:7" ht="12.75" customHeight="1" x14ac:dyDescent="0.25">
      <c r="A65" s="32"/>
      <c r="B65" s="55"/>
      <c r="C65" s="31"/>
      <c r="D65" s="31"/>
      <c r="E65" s="31"/>
      <c r="F65" s="31"/>
      <c r="G65" s="29"/>
    </row>
    <row r="66" spans="1:7" ht="12" customHeight="1" thickBot="1" x14ac:dyDescent="0.3">
      <c r="A66" s="32"/>
      <c r="B66" s="173" t="s">
        <v>75</v>
      </c>
      <c r="C66" s="174"/>
      <c r="D66" s="54"/>
      <c r="E66" s="25"/>
      <c r="F66" s="25"/>
      <c r="G66" s="29"/>
    </row>
    <row r="67" spans="1:7" ht="12.75" customHeight="1" x14ac:dyDescent="0.25">
      <c r="A67" s="32"/>
      <c r="B67" s="48" t="s">
        <v>56</v>
      </c>
      <c r="C67" s="26" t="s">
        <v>76</v>
      </c>
      <c r="D67" s="49" t="s">
        <v>77</v>
      </c>
      <c r="E67" s="25"/>
      <c r="F67" s="25"/>
      <c r="G67" s="29"/>
    </row>
    <row r="68" spans="1:7" ht="12" customHeight="1" x14ac:dyDescent="0.25">
      <c r="A68" s="24"/>
      <c r="B68" s="50" t="s">
        <v>78</v>
      </c>
      <c r="C68" s="117">
        <f>+G23</f>
        <v>28000</v>
      </c>
      <c r="D68" s="118">
        <f>(C68/C74)</f>
        <v>5.8262326123370477E-2</v>
      </c>
      <c r="E68" s="25"/>
      <c r="F68" s="25"/>
      <c r="G68" s="29"/>
    </row>
    <row r="69" spans="1:7" ht="12" customHeight="1" x14ac:dyDescent="0.25">
      <c r="A69" s="32"/>
      <c r="B69" s="50" t="s">
        <v>79</v>
      </c>
      <c r="C69" s="119">
        <f>+G28</f>
        <v>0</v>
      </c>
      <c r="D69" s="118">
        <v>0</v>
      </c>
      <c r="E69" s="25"/>
      <c r="F69" s="25"/>
      <c r="G69" s="29"/>
    </row>
    <row r="70" spans="1:7" ht="12.75" customHeight="1" x14ac:dyDescent="0.25">
      <c r="A70" s="32"/>
      <c r="B70" s="50" t="s">
        <v>80</v>
      </c>
      <c r="C70" s="117">
        <f>+G37</f>
        <v>150000</v>
      </c>
      <c r="D70" s="118">
        <f>(C70/C74)</f>
        <v>0.31211960423234181</v>
      </c>
      <c r="E70" s="25"/>
      <c r="F70" s="25"/>
      <c r="G70" s="29"/>
    </row>
    <row r="71" spans="1:7" ht="15.6" customHeight="1" x14ac:dyDescent="0.25">
      <c r="A71" s="32"/>
      <c r="B71" s="50" t="s">
        <v>48</v>
      </c>
      <c r="C71" s="117">
        <f>+G43</f>
        <v>214700</v>
      </c>
      <c r="D71" s="118">
        <f>(C71/C74)</f>
        <v>0.44674719352455861</v>
      </c>
      <c r="E71" s="25"/>
      <c r="F71" s="25"/>
      <c r="G71" s="29"/>
    </row>
    <row r="72" spans="1:7" ht="11.25" customHeight="1" x14ac:dyDescent="0.25">
      <c r="B72" s="50" t="s">
        <v>81</v>
      </c>
      <c r="C72" s="120">
        <f>+G48</f>
        <v>65000</v>
      </c>
      <c r="D72" s="118">
        <f>(C72/C74)</f>
        <v>0.13525182850068146</v>
      </c>
      <c r="E72" s="28"/>
      <c r="F72" s="28"/>
      <c r="G72" s="29"/>
    </row>
    <row r="73" spans="1:7" ht="11.25" customHeight="1" x14ac:dyDescent="0.25">
      <c r="B73" s="50" t="s">
        <v>82</v>
      </c>
      <c r="C73" s="120">
        <f>+G52</f>
        <v>22885</v>
      </c>
      <c r="D73" s="118">
        <f>(C73/C74)</f>
        <v>4.7619047619047616E-2</v>
      </c>
      <c r="E73" s="28"/>
      <c r="F73" s="28"/>
      <c r="G73" s="29"/>
    </row>
    <row r="74" spans="1:7" ht="11.25" customHeight="1" thickBot="1" x14ac:dyDescent="0.3">
      <c r="B74" s="51" t="s">
        <v>83</v>
      </c>
      <c r="C74" s="52">
        <f>SUM(C68:C73)</f>
        <v>480585</v>
      </c>
      <c r="D74" s="53">
        <f>SUM(D68:D73)</f>
        <v>1</v>
      </c>
      <c r="E74" s="28"/>
      <c r="F74" s="28"/>
      <c r="G74" s="29"/>
    </row>
    <row r="75" spans="1:7" ht="11.25" customHeight="1" x14ac:dyDescent="0.25">
      <c r="B75" s="46"/>
      <c r="C75" s="34"/>
      <c r="D75" s="34"/>
      <c r="E75" s="34"/>
      <c r="F75" s="34"/>
      <c r="G75" s="29"/>
    </row>
    <row r="76" spans="1:7" ht="11.25" customHeight="1" x14ac:dyDescent="0.25">
      <c r="B76" s="47"/>
      <c r="C76" s="34"/>
      <c r="D76" s="34"/>
      <c r="E76" s="34"/>
      <c r="F76" s="34"/>
      <c r="G76" s="29"/>
    </row>
    <row r="77" spans="1:7" ht="11.25" customHeight="1" thickBot="1" x14ac:dyDescent="0.3">
      <c r="B77" s="66"/>
      <c r="C77" s="67" t="s">
        <v>84</v>
      </c>
      <c r="D77" s="68"/>
      <c r="E77" s="69"/>
      <c r="F77" s="27"/>
      <c r="G77" s="29"/>
    </row>
    <row r="78" spans="1:7" ht="11.25" customHeight="1" x14ac:dyDescent="0.25">
      <c r="B78" s="70" t="s">
        <v>85</v>
      </c>
      <c r="C78" s="121">
        <v>150</v>
      </c>
      <c r="D78" s="125">
        <f>+G9</f>
        <v>200</v>
      </c>
      <c r="E78" s="122">
        <v>250</v>
      </c>
      <c r="F78" s="65"/>
      <c r="G78" s="30"/>
    </row>
    <row r="79" spans="1:7" ht="11.25" customHeight="1" thickBot="1" x14ac:dyDescent="0.3">
      <c r="B79" s="51" t="s">
        <v>86</v>
      </c>
      <c r="C79" s="123">
        <f>(G53/C78)</f>
        <v>3203.9</v>
      </c>
      <c r="D79" s="123">
        <f>(G53/D78)</f>
        <v>2402.9250000000002</v>
      </c>
      <c r="E79" s="124">
        <f>(G53/E78)</f>
        <v>1922.34</v>
      </c>
      <c r="F79" s="65"/>
      <c r="G79" s="30"/>
    </row>
    <row r="80" spans="1:7" ht="11.25" customHeight="1" x14ac:dyDescent="0.25">
      <c r="B80" s="56" t="s">
        <v>87</v>
      </c>
      <c r="C80" s="31"/>
      <c r="D80" s="31"/>
      <c r="E80" s="31"/>
      <c r="F80" s="31"/>
      <c r="G80" s="3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forrajera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2021-03-31T17:51:46Z</dcterms:modified>
  <cp:category/>
  <cp:contentStatus/>
</cp:coreProperties>
</file>