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Victoria\"/>
    </mc:Choice>
  </mc:AlternateContent>
  <bookViews>
    <workbookView xWindow="0" yWindow="0" windowWidth="20490" windowHeight="7155"/>
  </bookViews>
  <sheets>
    <sheet name="Avena grano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C86" i="1"/>
  <c r="D81" i="1"/>
  <c r="D80" i="1"/>
  <c r="G29" i="1"/>
  <c r="G38" i="1"/>
  <c r="G63" i="1"/>
  <c r="G64" i="1"/>
  <c r="G65" i="1"/>
  <c r="C91" i="1"/>
  <c r="D83" i="1"/>
  <c r="G66" i="1"/>
  <c r="G67" i="1"/>
  <c r="D84" i="1"/>
  <c r="D85" i="1"/>
  <c r="D82" i="1"/>
  <c r="D86" i="1"/>
  <c r="D91" i="1"/>
  <c r="E91" i="1"/>
</calcChain>
</file>

<file path=xl/sharedStrings.xml><?xml version="1.0" encoding="utf-8"?>
<sst xmlns="http://schemas.openxmlformats.org/spreadsheetml/2006/main" count="155" uniqueCount="106">
  <si>
    <t>RUBRO O CULTIVO</t>
  </si>
  <si>
    <t>Avena grano</t>
  </si>
  <si>
    <t>RENDIMIENTO (Kg/ha)</t>
  </si>
  <si>
    <t>VARIEDAD</t>
  </si>
  <si>
    <t>Nehuen, Llaofen, Urano</t>
  </si>
  <si>
    <t>FECHA ESTIMADA  PRECIO VENTA</t>
  </si>
  <si>
    <t>abril</t>
  </si>
  <si>
    <t>NIVEL TECNOLÓGICO</t>
  </si>
  <si>
    <t>Medio</t>
  </si>
  <si>
    <t>PRECIO ESPERADO ($/kg)</t>
  </si>
  <si>
    <t>REGIÓN</t>
  </si>
  <si>
    <t>Araucanía</t>
  </si>
  <si>
    <t>INGRESO ESPERADO, con IVA ($)</t>
  </si>
  <si>
    <t>AGENCIA DE ÁREA</t>
  </si>
  <si>
    <t>Victoria</t>
  </si>
  <si>
    <t>DESTINO PRODUCCION</t>
  </si>
  <si>
    <t>Mercado local</t>
  </si>
  <si>
    <t>COMUNA/LOCALIDAD</t>
  </si>
  <si>
    <t>FECHA DE COSECHA</t>
  </si>
  <si>
    <t>Febrero-Abril 2022</t>
  </si>
  <si>
    <t>FECHA PRECIO INSUMOS</t>
  </si>
  <si>
    <t>CONTINGENCIA</t>
  </si>
  <si>
    <t>Sequía, heladas, lluvias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</si>
  <si>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</si>
  <si>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</si>
  <si>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</si>
  <si>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</si>
  <si>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</si>
  <si>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</si>
  <si>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</si>
  <si>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</si>
  <si>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Aradura</t>
  </si>
  <si>
    <t>JH</t>
  </si>
  <si>
    <t>Marzo-Abril</t>
  </si>
  <si>
    <t>Rastraje</t>
  </si>
  <si>
    <t>Abril-Mayo</t>
  </si>
  <si>
    <t>Desinfección semilla</t>
  </si>
  <si>
    <t xml:space="preserve">Siembra mecanizada </t>
  </si>
  <si>
    <t>Mayo-Junio</t>
  </si>
  <si>
    <t>Aplicación de N a la macolla</t>
  </si>
  <si>
    <t>Agosto-Septiembre</t>
  </si>
  <si>
    <t>Aplicación herbicida postemergencia</t>
  </si>
  <si>
    <t>Aplicación desecante</t>
  </si>
  <si>
    <t>Cosecha</t>
  </si>
  <si>
    <t>Enero</t>
  </si>
  <si>
    <t>Subtotal Jornadas Hombre</t>
  </si>
  <si>
    <t>Maquinaria</t>
  </si>
  <si>
    <t xml:space="preserve">Araduras </t>
  </si>
  <si>
    <t>JM</t>
  </si>
  <si>
    <t>Rastrajes (offset)</t>
  </si>
  <si>
    <t>Siembra mecanizada</t>
  </si>
  <si>
    <t>Aplicación de herbicidas</t>
  </si>
  <si>
    <t>Agosto</t>
  </si>
  <si>
    <t>Cosecha mecanizada</t>
  </si>
  <si>
    <t>Subtotal Jornadas Animal</t>
  </si>
  <si>
    <t>Insumos</t>
  </si>
  <si>
    <t>Semilla de avena</t>
  </si>
  <si>
    <t xml:space="preserve">Kg </t>
  </si>
  <si>
    <t>HERBICIDAS</t>
  </si>
  <si>
    <t>Ajax</t>
  </si>
  <si>
    <t>cc</t>
  </si>
  <si>
    <t>MCPA</t>
  </si>
  <si>
    <t xml:space="preserve">Lt </t>
  </si>
  <si>
    <t>FUNGICIDAS</t>
  </si>
  <si>
    <t>Desinfectante semillla</t>
  </si>
  <si>
    <t>Sobre</t>
  </si>
  <si>
    <t>glifosato</t>
  </si>
  <si>
    <t>Abril</t>
  </si>
  <si>
    <t>FERTILIZANTES</t>
  </si>
  <si>
    <t>NPK (Mezcla 11-30-11)</t>
  </si>
  <si>
    <t>Supernitro (25%N)</t>
  </si>
  <si>
    <t>OTROS</t>
  </si>
  <si>
    <t>Hilo</t>
  </si>
  <si>
    <t>Ovillo</t>
  </si>
  <si>
    <t>Materiales de cosecha</t>
  </si>
  <si>
    <t xml:space="preserve">Un </t>
  </si>
  <si>
    <t>Subtotal Costo Maquinaria</t>
  </si>
  <si>
    <t>Otros</t>
  </si>
  <si>
    <t>Unidad (Kg/l/u)</t>
  </si>
  <si>
    <t>Cantidad (Kg/l/u)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</si>
  <si>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</si>
  <si>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</si>
  <si>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</si>
  <si>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</si>
  <si>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</si>
  <si>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</si>
  <si>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</si>
  <si>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</si>
  <si>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</si>
  <si>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</si>
  <si>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</si>
  <si>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</si>
  <si>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</si>
  <si>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</si>
  <si>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</si>
  <si>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</si>
  <si>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</si>
  <si>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</si>
  <si>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</si>
  <si>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Alimentación</t>
  </si>
  <si>
    <t>Imprevistos</t>
  </si>
  <si>
    <t>COSTO TOTAL/hà.</t>
  </si>
  <si>
    <t>ESCENARIOS COSTO UNITARIO  ($/há)</t>
  </si>
  <si>
    <t>Rendimiento (kg/ha)</t>
  </si>
  <si>
    <t>Costo unitario ($/kilo)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</si>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</sst>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sz val="9"/>
      <color indexed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2" fillId="2" borderId="10" xfId="0" applyFont="1" applyFill="1" applyBorder="1" applyAlignment="1">
      <alignment horizontal="left"/>
    </xf>
    <xf numFmtId="49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3" fontId="5" fillId="3" borderId="13" xfId="0" applyNumberFormat="1" applyFont="1" applyFill="1" applyBorder="1" applyAlignment="1">
      <alignment vertical="center"/>
    </xf>
    <xf numFmtId="0" fontId="0" fillId="2" borderId="17" xfId="0" applyFont="1" applyFill="1" applyBorder="1" applyAlignment="1"/>
    <xf numFmtId="0" fontId="11" fillId="6" borderId="19" xfId="0" applyFont="1" applyFill="1" applyBorder="1" applyAlignment="1"/>
    <xf numFmtId="49" fontId="9" fillId="7" borderId="20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165" fontId="9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3" fillId="2" borderId="19" xfId="0" applyNumberFormat="1" applyFont="1" applyFill="1" applyBorder="1" applyAlignment="1">
      <alignment vertical="center"/>
    </xf>
    <xf numFmtId="0" fontId="11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49" fontId="9" fillId="7" borderId="30" xfId="0" applyNumberFormat="1" applyFont="1" applyFill="1" applyBorder="1" applyAlignment="1">
      <alignment vertical="center"/>
    </xf>
    <xf numFmtId="49" fontId="11" fillId="7" borderId="31" xfId="0" applyNumberFormat="1" applyFont="1" applyFill="1" applyBorder="1" applyAlignment="1"/>
    <xf numFmtId="49" fontId="9" fillId="2" borderId="32" xfId="0" applyNumberFormat="1" applyFont="1" applyFill="1" applyBorder="1" applyAlignment="1">
      <alignment vertical="center"/>
    </xf>
    <xf numFmtId="9" fontId="11" fillId="2" borderId="33" xfId="0" applyNumberFormat="1" applyFont="1" applyFill="1" applyBorder="1" applyAlignment="1"/>
    <xf numFmtId="49" fontId="9" fillId="7" borderId="34" xfId="0" applyNumberFormat="1" applyFont="1" applyFill="1" applyBorder="1" applyAlignment="1">
      <alignment vertical="center"/>
    </xf>
    <xf numFmtId="165" fontId="9" fillId="7" borderId="35" xfId="0" applyNumberFormat="1" applyFont="1" applyFill="1" applyBorder="1" applyAlignment="1">
      <alignment vertical="center"/>
    </xf>
    <xf numFmtId="9" fontId="9" fillId="7" borderId="36" xfId="0" applyNumberFormat="1" applyFont="1" applyFill="1" applyBorder="1" applyAlignment="1">
      <alignment vertical="center"/>
    </xf>
    <xf numFmtId="0" fontId="11" fillId="8" borderId="39" xfId="0" applyFont="1" applyFill="1" applyBorder="1" applyAlignment="1"/>
    <xf numFmtId="0" fontId="11" fillId="2" borderId="19" xfId="0" applyFont="1" applyFill="1" applyBorder="1" applyAlignment="1">
      <alignment vertical="center"/>
    </xf>
    <xf numFmtId="49" fontId="11" fillId="2" borderId="19" xfId="0" applyNumberFormat="1" applyFont="1" applyFill="1" applyBorder="1" applyAlignment="1">
      <alignment vertical="center"/>
    </xf>
    <xf numFmtId="49" fontId="9" fillId="2" borderId="40" xfId="0" applyNumberFormat="1" applyFont="1" applyFill="1" applyBorder="1" applyAlignment="1">
      <alignment vertical="center"/>
    </xf>
    <xf numFmtId="0" fontId="11" fillId="2" borderId="41" xfId="0" applyFont="1" applyFill="1" applyBorder="1" applyAlignment="1"/>
    <xf numFmtId="0" fontId="11" fillId="2" borderId="42" xfId="0" applyFont="1" applyFill="1" applyBorder="1" applyAlignment="1"/>
    <xf numFmtId="49" fontId="11" fillId="2" borderId="43" xfId="0" applyNumberFormat="1" applyFont="1" applyFill="1" applyBorder="1" applyAlignment="1">
      <alignment vertical="center"/>
    </xf>
    <xf numFmtId="0" fontId="11" fillId="2" borderId="44" xfId="0" applyFont="1" applyFill="1" applyBorder="1" applyAlignment="1"/>
    <xf numFmtId="49" fontId="11" fillId="2" borderId="45" xfId="0" applyNumberFormat="1" applyFont="1" applyFill="1" applyBorder="1" applyAlignment="1">
      <alignment vertical="center"/>
    </xf>
    <xf numFmtId="0" fontId="11" fillId="2" borderId="46" xfId="0" applyFont="1" applyFill="1" applyBorder="1" applyAlignment="1"/>
    <xf numFmtId="0" fontId="11" fillId="2" borderId="47" xfId="0" applyFont="1" applyFill="1" applyBorder="1" applyAlignment="1"/>
    <xf numFmtId="0" fontId="9" fillId="6" borderId="19" xfId="0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49" fontId="14" fillId="8" borderId="19" xfId="0" applyNumberFormat="1" applyFont="1" applyFill="1" applyBorder="1" applyAlignment="1">
      <alignment vertical="center"/>
    </xf>
    <xf numFmtId="0" fontId="6" fillId="8" borderId="19" xfId="0" applyFont="1" applyFill="1" applyBorder="1" applyAlignment="1">
      <alignment vertical="center"/>
    </xf>
    <xf numFmtId="0" fontId="6" fillId="8" borderId="48" xfId="0" applyFont="1" applyFill="1" applyBorder="1" applyAlignment="1">
      <alignment vertical="center"/>
    </xf>
    <xf numFmtId="49" fontId="9" fillId="7" borderId="49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49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wrapText="1"/>
    </xf>
    <xf numFmtId="49" fontId="15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15" fillId="3" borderId="11" xfId="0" applyNumberFormat="1" applyFont="1" applyFill="1" applyBorder="1" applyAlignment="1">
      <alignment horizontal="center" vertical="center"/>
    </xf>
    <xf numFmtId="49" fontId="15" fillId="3" borderId="11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/>
    </xf>
    <xf numFmtId="0" fontId="3" fillId="2" borderId="22" xfId="0" applyFont="1" applyFill="1" applyBorder="1" applyAlignment="1"/>
    <xf numFmtId="3" fontId="3" fillId="2" borderId="22" xfId="0" applyNumberFormat="1" applyFont="1" applyFill="1" applyBorder="1" applyAlignment="1"/>
    <xf numFmtId="49" fontId="15" fillId="5" borderId="23" xfId="0" applyNumberFormat="1" applyFont="1" applyFill="1" applyBorder="1" applyAlignment="1">
      <alignment vertical="center"/>
    </xf>
    <xf numFmtId="0" fontId="15" fillId="5" borderId="24" xfId="0" applyFont="1" applyFill="1" applyBorder="1" applyAlignment="1">
      <alignment vertical="center"/>
    </xf>
    <xf numFmtId="49" fontId="15" fillId="3" borderId="26" xfId="0" applyNumberFormat="1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49" fontId="15" fillId="5" borderId="26" xfId="0" applyNumberFormat="1" applyFont="1" applyFill="1" applyBorder="1" applyAlignment="1">
      <alignment vertical="center"/>
    </xf>
    <xf numFmtId="0" fontId="15" fillId="5" borderId="13" xfId="0" applyFont="1" applyFill="1" applyBorder="1" applyAlignment="1">
      <alignment vertical="center"/>
    </xf>
    <xf numFmtId="49" fontId="15" fillId="5" borderId="28" xfId="0" applyNumberFormat="1" applyFont="1" applyFill="1" applyBorder="1" applyAlignment="1">
      <alignment vertical="center"/>
    </xf>
    <xf numFmtId="0" fontId="15" fillId="5" borderId="29" xfId="0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15" fillId="3" borderId="11" xfId="0" applyNumberFormat="1" applyFont="1" applyFill="1" applyBorder="1" applyAlignment="1">
      <alignment horizontal="center" vertical="center" wrapText="1"/>
    </xf>
    <xf numFmtId="3" fontId="15" fillId="3" borderId="11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right" vertical="center" wrapText="1"/>
    </xf>
    <xf numFmtId="3" fontId="15" fillId="5" borderId="24" xfId="0" applyNumberFormat="1" applyFont="1" applyFill="1" applyBorder="1" applyAlignment="1">
      <alignment vertical="center"/>
    </xf>
    <xf numFmtId="3" fontId="15" fillId="5" borderId="25" xfId="0" applyNumberFormat="1" applyFont="1" applyFill="1" applyBorder="1" applyAlignment="1">
      <alignment vertical="center"/>
    </xf>
    <xf numFmtId="3" fontId="15" fillId="3" borderId="13" xfId="0" applyNumberFormat="1" applyFont="1" applyFill="1" applyBorder="1" applyAlignment="1">
      <alignment vertical="center"/>
    </xf>
    <xf numFmtId="3" fontId="15" fillId="3" borderId="27" xfId="0" applyNumberFormat="1" applyFont="1" applyFill="1" applyBorder="1" applyAlignment="1">
      <alignment vertical="center"/>
    </xf>
    <xf numFmtId="3" fontId="15" fillId="5" borderId="13" xfId="0" applyNumberFormat="1" applyFont="1" applyFill="1" applyBorder="1" applyAlignment="1">
      <alignment vertical="center"/>
    </xf>
    <xf numFmtId="3" fontId="15" fillId="5" borderId="27" xfId="0" applyNumberFormat="1" applyFont="1" applyFill="1" applyBorder="1" applyAlignment="1">
      <alignment vertical="center"/>
    </xf>
    <xf numFmtId="3" fontId="15" fillId="5" borderId="29" xfId="0" applyNumberFormat="1" applyFont="1" applyFill="1" applyBorder="1" applyAlignment="1">
      <alignment vertical="center"/>
    </xf>
    <xf numFmtId="3" fontId="9" fillId="7" borderId="50" xfId="0" applyNumberFormat="1" applyFont="1" applyFill="1" applyBorder="1" applyAlignment="1">
      <alignment vertical="center"/>
    </xf>
    <xf numFmtId="3" fontId="9" fillId="7" borderId="51" xfId="0" applyNumberFormat="1" applyFont="1" applyFill="1" applyBorder="1" applyAlignment="1">
      <alignment vertical="center"/>
    </xf>
    <xf numFmtId="3" fontId="9" fillId="7" borderId="35" xfId="0" applyNumberFormat="1" applyFont="1" applyFill="1" applyBorder="1" applyAlignment="1">
      <alignment vertical="center"/>
    </xf>
    <xf numFmtId="3" fontId="9" fillId="7" borderId="36" xfId="0" applyNumberFormat="1" applyFont="1" applyFill="1" applyBorder="1" applyAlignment="1">
      <alignment vertical="center"/>
    </xf>
    <xf numFmtId="49" fontId="14" fillId="8" borderId="37" xfId="0" applyNumberFormat="1" applyFont="1" applyFill="1" applyBorder="1" applyAlignment="1">
      <alignment vertical="center"/>
    </xf>
    <xf numFmtId="0" fontId="9" fillId="8" borderId="38" xfId="0" applyFont="1" applyFill="1" applyBorder="1" applyAlignment="1">
      <alignment vertical="center"/>
    </xf>
    <xf numFmtId="0" fontId="0" fillId="2" borderId="54" xfId="0" applyFont="1" applyFill="1" applyBorder="1" applyAlignment="1"/>
    <xf numFmtId="49" fontId="1" fillId="3" borderId="52" xfId="0" applyNumberFormat="1" applyFont="1" applyFill="1" applyBorder="1" applyAlignment="1">
      <alignment horizontal="left" vertical="center" wrapText="1"/>
    </xf>
    <xf numFmtId="49" fontId="2" fillId="2" borderId="53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16" fillId="3" borderId="5" xfId="0" applyNumberFormat="1" applyFont="1" applyFill="1" applyBorder="1" applyAlignment="1">
      <alignment horizontal="left" wrapText="1"/>
    </xf>
    <xf numFmtId="0" fontId="16" fillId="4" borderId="5" xfId="0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49" fontId="2" fillId="2" borderId="52" xfId="0" applyNumberFormat="1" applyFont="1" applyFill="1" applyBorder="1" applyAlignment="1">
      <alignment horizontal="left" vertical="center" wrapText="1"/>
    </xf>
    <xf numFmtId="49" fontId="2" fillId="2" borderId="53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49" fontId="2" fillId="2" borderId="53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14" fontId="2" fillId="2" borderId="53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5" xfId="0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49" fontId="4" fillId="3" borderId="5" xfId="0" applyNumberFormat="1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/>
    </xf>
    <xf numFmtId="49" fontId="1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5" fillId="3" borderId="5" xfId="0" applyNumberFormat="1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left" wrapText="1"/>
    </xf>
    <xf numFmtId="0" fontId="3" fillId="2" borderId="5" xfId="0" applyNumberFormat="1" applyFont="1" applyFill="1" applyBorder="1" applyAlignment="1">
      <alignment horizontal="left" wrapText="1"/>
    </xf>
    <xf numFmtId="3" fontId="3" fillId="2" borderId="5" xfId="0" applyNumberFormat="1" applyFont="1" applyFill="1" applyBorder="1" applyAlignment="1">
      <alignment horizontal="left" wrapText="1"/>
    </xf>
    <xf numFmtId="49" fontId="5" fillId="3" borderId="5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3" fontId="5" fillId="3" borderId="5" xfId="0" applyNumberFormat="1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3" fontId="3" fillId="2" borderId="10" xfId="0" applyNumberFormat="1" applyFont="1" applyFill="1" applyBorder="1" applyAlignment="1">
      <alignment horizontal="left"/>
    </xf>
    <xf numFmtId="49" fontId="15" fillId="5" borderId="13" xfId="0" applyNumberFormat="1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left" vertical="center"/>
    </xf>
    <xf numFmtId="49" fontId="15" fillId="3" borderId="13" xfId="0" applyNumberFormat="1" applyFont="1" applyFill="1" applyBorder="1" applyAlignment="1">
      <alignment horizontal="left" vertical="center"/>
    </xf>
    <xf numFmtId="49" fontId="15" fillId="3" borderId="13" xfId="0" applyNumberFormat="1" applyFont="1" applyFill="1" applyBorder="1" applyAlignment="1">
      <alignment horizontal="left" vertical="center" wrapText="1"/>
    </xf>
    <xf numFmtId="3" fontId="15" fillId="3" borderId="13" xfId="0" applyNumberFormat="1" applyFont="1" applyFill="1" applyBorder="1" applyAlignment="1">
      <alignment horizontal="left" vertical="center" wrapText="1"/>
    </xf>
    <xf numFmtId="3" fontId="15" fillId="3" borderId="13" xfId="0" applyNumberFormat="1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3" fontId="3" fillId="2" borderId="13" xfId="0" applyNumberFormat="1" applyFont="1" applyFill="1" applyBorder="1" applyAlignment="1">
      <alignment horizontal="left" vertical="center"/>
    </xf>
    <xf numFmtId="49" fontId="5" fillId="3" borderId="13" xfId="0" applyNumberFormat="1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3" fontId="5" fillId="3" borderId="13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285750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workbookViewId="0">
      <selection activeCell="B59" sqref="B5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5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8.710937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91"/>
      <c r="C8" s="3"/>
      <c r="D8" s="2"/>
      <c r="E8" s="3"/>
      <c r="F8" s="3"/>
      <c r="G8" s="3"/>
    </row>
    <row r="9" spans="1:7" ht="12" customHeight="1" x14ac:dyDescent="0.25">
      <c r="A9" s="21"/>
      <c r="B9" s="92" t="s">
        <v>0</v>
      </c>
      <c r="C9" s="93" t="s">
        <v>1</v>
      </c>
      <c r="D9" s="94"/>
      <c r="E9" s="95" t="s">
        <v>2</v>
      </c>
      <c r="F9" s="96"/>
      <c r="G9" s="97">
        <v>5500</v>
      </c>
    </row>
    <row r="10" spans="1:7" ht="16.149999999999999" customHeight="1" x14ac:dyDescent="0.25">
      <c r="A10" s="21"/>
      <c r="B10" s="98" t="s">
        <v>3</v>
      </c>
      <c r="C10" s="99" t="s">
        <v>4</v>
      </c>
      <c r="D10" s="94"/>
      <c r="E10" s="100" t="s">
        <v>5</v>
      </c>
      <c r="F10" s="101"/>
      <c r="G10" s="102" t="s">
        <v>6</v>
      </c>
    </row>
    <row r="11" spans="1:7" ht="18" customHeight="1" x14ac:dyDescent="0.25">
      <c r="A11" s="21"/>
      <c r="B11" s="98" t="s">
        <v>7</v>
      </c>
      <c r="C11" s="93" t="s">
        <v>8</v>
      </c>
      <c r="D11" s="94"/>
      <c r="E11" s="100" t="s">
        <v>9</v>
      </c>
      <c r="F11" s="101"/>
      <c r="G11" s="97">
        <v>190</v>
      </c>
    </row>
    <row r="12" spans="1:7" ht="11.25" customHeight="1" x14ac:dyDescent="0.25">
      <c r="A12" s="21"/>
      <c r="B12" s="98" t="s">
        <v>10</v>
      </c>
      <c r="C12" s="103" t="s">
        <v>11</v>
      </c>
      <c r="D12" s="94"/>
      <c r="E12" s="102" t="s">
        <v>12</v>
      </c>
      <c r="F12" s="104"/>
      <c r="G12" s="105">
        <v>1045000</v>
      </c>
    </row>
    <row r="13" spans="1:7" ht="11.25" customHeight="1" x14ac:dyDescent="0.25">
      <c r="A13" s="21"/>
      <c r="B13" s="98" t="s">
        <v>13</v>
      </c>
      <c r="C13" s="93" t="s">
        <v>14</v>
      </c>
      <c r="D13" s="94"/>
      <c r="E13" s="100" t="s">
        <v>15</v>
      </c>
      <c r="F13" s="101"/>
      <c r="G13" s="102" t="s">
        <v>16</v>
      </c>
    </row>
    <row r="14" spans="1:7" ht="13.5" customHeight="1" x14ac:dyDescent="0.25">
      <c r="A14" s="21"/>
      <c r="B14" s="98" t="s">
        <v>17</v>
      </c>
      <c r="C14" s="93" t="s">
        <v>14</v>
      </c>
      <c r="D14" s="94"/>
      <c r="E14" s="100" t="s">
        <v>18</v>
      </c>
      <c r="F14" s="101"/>
      <c r="G14" s="102" t="s">
        <v>19</v>
      </c>
    </row>
    <row r="15" spans="1:7" ht="25.5" customHeight="1" x14ac:dyDescent="0.25">
      <c r="A15" s="21"/>
      <c r="B15" s="98" t="s">
        <v>20</v>
      </c>
      <c r="C15" s="106">
        <v>44227</v>
      </c>
      <c r="D15" s="94"/>
      <c r="E15" s="107" t="s">
        <v>21</v>
      </c>
      <c r="F15" s="108"/>
      <c r="G15" s="109" t="s">
        <v>22</v>
      </c>
    </row>
    <row r="16" spans="1:7" ht="12" customHeight="1" x14ac:dyDescent="0.25">
      <c r="A16" s="2"/>
      <c r="B16" s="110"/>
      <c r="C16" s="111"/>
      <c r="D16" s="112"/>
      <c r="E16" s="113"/>
      <c r="F16" s="113"/>
      <c r="G16" s="114"/>
    </row>
    <row r="17" spans="1:7" ht="12" customHeight="1" x14ac:dyDescent="0.25">
      <c r="A17" s="5"/>
      <c r="B17" s="115" t="s">
        <v>23</v>
      </c>
      <c r="C17" s="116"/>
      <c r="D17" s="116"/>
      <c r="E17" s="116"/>
      <c r="F17" s="116"/>
      <c r="G17" s="116"/>
    </row>
    <row r="18" spans="1:7" ht="12" customHeight="1" x14ac:dyDescent="0.25">
      <c r="A18" s="2"/>
      <c r="B18" s="117"/>
      <c r="C18" s="6"/>
      <c r="D18" s="6"/>
      <c r="E18" s="6"/>
      <c r="F18" s="6"/>
      <c r="G18" s="6"/>
    </row>
    <row r="19" spans="1:7" ht="12" customHeight="1" x14ac:dyDescent="0.25">
      <c r="A19" s="4"/>
      <c r="B19" s="118" t="s">
        <v>24</v>
      </c>
      <c r="C19" s="119"/>
      <c r="D19" s="120"/>
      <c r="E19" s="120"/>
      <c r="F19" s="120"/>
      <c r="G19" s="120"/>
    </row>
    <row r="20" spans="1:7" ht="24" customHeight="1" x14ac:dyDescent="0.25">
      <c r="A20" s="5"/>
      <c r="B20" s="121" t="s">
        <v>25</v>
      </c>
      <c r="C20" s="121" t="s">
        <v>26</v>
      </c>
      <c r="D20" s="121" t="s">
        <v>27</v>
      </c>
      <c r="E20" s="121" t="s">
        <v>28</v>
      </c>
      <c r="F20" s="121" t="s">
        <v>29</v>
      </c>
      <c r="G20" s="121" t="s">
        <v>30</v>
      </c>
    </row>
    <row r="21" spans="1:7" ht="12.75" customHeight="1" x14ac:dyDescent="0.25">
      <c r="A21" s="5"/>
      <c r="B21" s="122" t="s">
        <v>31</v>
      </c>
      <c r="C21" s="122" t="s">
        <v>32</v>
      </c>
      <c r="D21" s="123">
        <v>0.2</v>
      </c>
      <c r="E21" s="122" t="s">
        <v>33</v>
      </c>
      <c r="F21" s="124">
        <v>14903.900000000001</v>
      </c>
      <c r="G21" s="124">
        <v>2980.7800000000007</v>
      </c>
    </row>
    <row r="22" spans="1:7" ht="12.75" customHeight="1" x14ac:dyDescent="0.25">
      <c r="A22" s="5"/>
      <c r="B22" s="122" t="s">
        <v>34</v>
      </c>
      <c r="C22" s="122" t="s">
        <v>32</v>
      </c>
      <c r="D22" s="123">
        <v>0.1</v>
      </c>
      <c r="E22" s="122" t="s">
        <v>35</v>
      </c>
      <c r="F22" s="124">
        <v>14903.900000000001</v>
      </c>
      <c r="G22" s="124">
        <v>1490.3900000000003</v>
      </c>
    </row>
    <row r="23" spans="1:7" ht="12.75" customHeight="1" x14ac:dyDescent="0.25">
      <c r="A23" s="5"/>
      <c r="B23" s="122" t="s">
        <v>36</v>
      </c>
      <c r="C23" s="122" t="s">
        <v>32</v>
      </c>
      <c r="D23" s="123">
        <v>0.2</v>
      </c>
      <c r="E23" s="122" t="s">
        <v>35</v>
      </c>
      <c r="F23" s="124">
        <v>14903.900000000001</v>
      </c>
      <c r="G23" s="124">
        <v>2980.7800000000007</v>
      </c>
    </row>
    <row r="24" spans="1:7" ht="12.75" customHeight="1" x14ac:dyDescent="0.25">
      <c r="A24" s="5"/>
      <c r="B24" s="122" t="s">
        <v>37</v>
      </c>
      <c r="C24" s="122" t="s">
        <v>32</v>
      </c>
      <c r="D24" s="123">
        <v>0.2</v>
      </c>
      <c r="E24" s="122" t="s">
        <v>38</v>
      </c>
      <c r="F24" s="124">
        <v>14903.900000000001</v>
      </c>
      <c r="G24" s="124">
        <v>2980.7800000000007</v>
      </c>
    </row>
    <row r="25" spans="1:7" ht="12.75" customHeight="1" x14ac:dyDescent="0.25">
      <c r="A25" s="5"/>
      <c r="B25" s="122" t="s">
        <v>39</v>
      </c>
      <c r="C25" s="122" t="s">
        <v>32</v>
      </c>
      <c r="D25" s="123">
        <v>0.25</v>
      </c>
      <c r="E25" s="122" t="s">
        <v>40</v>
      </c>
      <c r="F25" s="124">
        <v>14903.900000000001</v>
      </c>
      <c r="G25" s="124">
        <v>3725.9750000000004</v>
      </c>
    </row>
    <row r="26" spans="1:7" ht="12.75" customHeight="1" x14ac:dyDescent="0.25">
      <c r="A26" s="5"/>
      <c r="B26" s="122" t="s">
        <v>41</v>
      </c>
      <c r="C26" s="122" t="s">
        <v>32</v>
      </c>
      <c r="D26" s="123">
        <v>0.2</v>
      </c>
      <c r="E26" s="122" t="s">
        <v>40</v>
      </c>
      <c r="F26" s="124">
        <v>14903.900000000001</v>
      </c>
      <c r="G26" s="124">
        <v>2980.7800000000007</v>
      </c>
    </row>
    <row r="27" spans="1:7" ht="12.75" customHeight="1" x14ac:dyDescent="0.25">
      <c r="A27" s="5"/>
      <c r="B27" s="122" t="s">
        <v>42</v>
      </c>
      <c r="C27" s="122" t="s">
        <v>32</v>
      </c>
      <c r="D27" s="123">
        <v>0.5</v>
      </c>
      <c r="E27" s="122" t="s">
        <v>33</v>
      </c>
      <c r="F27" s="124">
        <v>14903.900000000001</v>
      </c>
      <c r="G27" s="124">
        <v>7451.9500000000007</v>
      </c>
    </row>
    <row r="28" spans="1:7" ht="11.45" customHeight="1" x14ac:dyDescent="0.25">
      <c r="A28" s="5"/>
      <c r="B28" s="122" t="s">
        <v>43</v>
      </c>
      <c r="C28" s="122" t="s">
        <v>32</v>
      </c>
      <c r="D28" s="123">
        <v>0.5</v>
      </c>
      <c r="E28" s="122" t="s">
        <v>44</v>
      </c>
      <c r="F28" s="124">
        <v>14903.900000000001</v>
      </c>
      <c r="G28" s="124">
        <v>7451.9500000000007</v>
      </c>
    </row>
    <row r="29" spans="1:7" ht="12.75" customHeight="1" x14ac:dyDescent="0.25">
      <c r="A29" s="5"/>
      <c r="B29" s="125" t="s">
        <v>45</v>
      </c>
      <c r="C29" s="126"/>
      <c r="D29" s="126"/>
      <c r="E29" s="126"/>
      <c r="F29" s="127"/>
      <c r="G29" s="127">
        <f>SUM(G21:G28)</f>
        <v>32043.385000000006</v>
      </c>
    </row>
    <row r="30" spans="1:7" ht="12" customHeight="1" x14ac:dyDescent="0.25">
      <c r="A30" s="2"/>
      <c r="B30" s="128"/>
      <c r="C30" s="129"/>
      <c r="D30" s="129"/>
      <c r="E30" s="129"/>
      <c r="F30" s="130"/>
      <c r="G30" s="130"/>
    </row>
    <row r="31" spans="1:7" ht="12" customHeight="1" x14ac:dyDescent="0.25">
      <c r="A31" s="4"/>
      <c r="B31" s="131" t="s">
        <v>46</v>
      </c>
      <c r="C31" s="132"/>
      <c r="D31" s="133"/>
      <c r="E31" s="133"/>
      <c r="F31" s="134"/>
      <c r="G31" s="134"/>
    </row>
    <row r="32" spans="1:7" ht="24" customHeight="1" x14ac:dyDescent="0.25">
      <c r="A32" s="4"/>
      <c r="B32" s="135" t="s">
        <v>25</v>
      </c>
      <c r="C32" s="136" t="s">
        <v>26</v>
      </c>
      <c r="D32" s="136" t="s">
        <v>27</v>
      </c>
      <c r="E32" s="135" t="s">
        <v>28</v>
      </c>
      <c r="F32" s="137" t="s">
        <v>29</v>
      </c>
      <c r="G32" s="138" t="s">
        <v>30</v>
      </c>
    </row>
    <row r="33" spans="1:7" ht="12.75" customHeight="1" x14ac:dyDescent="0.25">
      <c r="A33" s="4"/>
      <c r="B33" s="139" t="s">
        <v>47</v>
      </c>
      <c r="C33" s="139" t="s">
        <v>48</v>
      </c>
      <c r="D33" s="139">
        <v>0.25</v>
      </c>
      <c r="E33" s="139" t="s">
        <v>35</v>
      </c>
      <c r="F33" s="140">
        <v>230384</v>
      </c>
      <c r="G33" s="140">
        <v>57596</v>
      </c>
    </row>
    <row r="34" spans="1:7" ht="12.75" customHeight="1" x14ac:dyDescent="0.25">
      <c r="A34" s="4"/>
      <c r="B34" s="139" t="s">
        <v>49</v>
      </c>
      <c r="C34" s="139" t="s">
        <v>48</v>
      </c>
      <c r="D34" s="139">
        <v>0.25</v>
      </c>
      <c r="E34" s="139" t="s">
        <v>35</v>
      </c>
      <c r="F34" s="140">
        <v>188496</v>
      </c>
      <c r="G34" s="140">
        <v>47124</v>
      </c>
    </row>
    <row r="35" spans="1:7" ht="12.75" customHeight="1" x14ac:dyDescent="0.25">
      <c r="A35" s="4"/>
      <c r="B35" s="139" t="s">
        <v>50</v>
      </c>
      <c r="C35" s="139" t="s">
        <v>48</v>
      </c>
      <c r="D35" s="139">
        <v>0.188</v>
      </c>
      <c r="E35" s="139" t="s">
        <v>38</v>
      </c>
      <c r="F35" s="140">
        <v>226600</v>
      </c>
      <c r="G35" s="140">
        <v>42600.800000000003</v>
      </c>
    </row>
    <row r="36" spans="1:7" ht="12.75" customHeight="1" x14ac:dyDescent="0.25">
      <c r="A36" s="4"/>
      <c r="B36" s="139" t="s">
        <v>51</v>
      </c>
      <c r="C36" s="139" t="s">
        <v>48</v>
      </c>
      <c r="D36" s="139">
        <v>0.125</v>
      </c>
      <c r="E36" s="139" t="s">
        <v>52</v>
      </c>
      <c r="F36" s="140">
        <v>195580</v>
      </c>
      <c r="G36" s="140">
        <v>24447.5</v>
      </c>
    </row>
    <row r="37" spans="1:7" ht="12.75" customHeight="1" x14ac:dyDescent="0.25">
      <c r="A37" s="4"/>
      <c r="B37" s="139" t="s">
        <v>53</v>
      </c>
      <c r="C37" s="139" t="s">
        <v>48</v>
      </c>
      <c r="D37" s="139">
        <v>0.188</v>
      </c>
      <c r="E37" s="139" t="s">
        <v>44</v>
      </c>
      <c r="F37" s="140">
        <v>229900</v>
      </c>
      <c r="G37" s="140">
        <v>43221.2</v>
      </c>
    </row>
    <row r="38" spans="1:7" ht="12" customHeight="1" x14ac:dyDescent="0.25">
      <c r="A38" s="4"/>
      <c r="B38" s="141" t="s">
        <v>54</v>
      </c>
      <c r="C38" s="142"/>
      <c r="D38" s="142"/>
      <c r="E38" s="142"/>
      <c r="F38" s="143"/>
      <c r="G38" s="143">
        <f>SUM(G33:G37)</f>
        <v>214989.5</v>
      </c>
    </row>
    <row r="39" spans="1:7" ht="12" customHeight="1" x14ac:dyDescent="0.25">
      <c r="A39" s="2"/>
      <c r="B39" s="58"/>
      <c r="C39" s="59"/>
      <c r="D39" s="59"/>
      <c r="E39" s="59"/>
      <c r="F39" s="60"/>
      <c r="G39" s="60"/>
    </row>
    <row r="40" spans="1:7" ht="12" customHeight="1" x14ac:dyDescent="0.25">
      <c r="A40" s="4"/>
      <c r="B40" s="55" t="s">
        <v>55</v>
      </c>
      <c r="C40" s="56"/>
      <c r="D40" s="57"/>
      <c r="E40" s="57"/>
      <c r="F40" s="74"/>
      <c r="G40" s="74"/>
    </row>
    <row r="41" spans="1:7" ht="24" customHeight="1" x14ac:dyDescent="0.25">
      <c r="A41" s="4"/>
      <c r="B41" s="61" t="s">
        <v>55</v>
      </c>
      <c r="C41" s="61" t="s">
        <v>26</v>
      </c>
      <c r="D41" s="61" t="s">
        <v>27</v>
      </c>
      <c r="E41" s="61" t="s">
        <v>28</v>
      </c>
      <c r="F41" s="75" t="s">
        <v>29</v>
      </c>
      <c r="G41" s="76" t="s">
        <v>30</v>
      </c>
    </row>
    <row r="42" spans="1:7" ht="12.75" customHeight="1" x14ac:dyDescent="0.25">
      <c r="A42" s="5"/>
      <c r="B42" s="54" t="s">
        <v>56</v>
      </c>
      <c r="C42" s="122" t="s">
        <v>57</v>
      </c>
      <c r="D42" s="123">
        <v>150</v>
      </c>
      <c r="E42" s="122" t="s">
        <v>38</v>
      </c>
      <c r="F42" s="124">
        <v>460.90000000000003</v>
      </c>
      <c r="G42" s="124">
        <v>69135</v>
      </c>
    </row>
    <row r="43" spans="1:7" ht="12.75" customHeight="1" x14ac:dyDescent="0.25">
      <c r="A43" s="5"/>
      <c r="B43" s="54" t="s">
        <v>58</v>
      </c>
      <c r="C43" s="122"/>
      <c r="D43" s="123"/>
      <c r="E43" s="122"/>
      <c r="F43" s="124"/>
      <c r="G43" s="124"/>
    </row>
    <row r="44" spans="1:7" ht="12.75" customHeight="1" x14ac:dyDescent="0.25">
      <c r="A44" s="5"/>
      <c r="B44" s="54" t="s">
        <v>59</v>
      </c>
      <c r="C44" s="122" t="s">
        <v>60</v>
      </c>
      <c r="D44" s="123">
        <v>10</v>
      </c>
      <c r="E44" s="122" t="s">
        <v>40</v>
      </c>
      <c r="F44" s="124">
        <v>1815.0000000000002</v>
      </c>
      <c r="G44" s="124">
        <v>18150.000000000004</v>
      </c>
    </row>
    <row r="45" spans="1:7" ht="12.75" customHeight="1" x14ac:dyDescent="0.25">
      <c r="A45" s="5"/>
      <c r="B45" s="54" t="s">
        <v>61</v>
      </c>
      <c r="C45" s="122" t="s">
        <v>62</v>
      </c>
      <c r="D45" s="123">
        <v>1</v>
      </c>
      <c r="E45" s="122" t="s">
        <v>40</v>
      </c>
      <c r="F45" s="124">
        <v>13310.000000000002</v>
      </c>
      <c r="G45" s="124">
        <v>13310.000000000002</v>
      </c>
    </row>
    <row r="46" spans="1:7" ht="12.75" customHeight="1" x14ac:dyDescent="0.25">
      <c r="A46" s="5"/>
      <c r="B46" s="54" t="s">
        <v>63</v>
      </c>
      <c r="C46" s="122"/>
      <c r="D46" s="123"/>
      <c r="E46" s="122"/>
      <c r="F46" s="124"/>
      <c r="G46" s="124"/>
    </row>
    <row r="47" spans="1:7" ht="12.75" customHeight="1" x14ac:dyDescent="0.25">
      <c r="A47" s="5"/>
      <c r="B47" s="54" t="s">
        <v>64</v>
      </c>
      <c r="C47" s="122" t="s">
        <v>65</v>
      </c>
      <c r="D47" s="123">
        <v>3</v>
      </c>
      <c r="E47" s="122" t="s">
        <v>38</v>
      </c>
      <c r="F47" s="124">
        <v>1921.7</v>
      </c>
      <c r="G47" s="124">
        <v>5765.1</v>
      </c>
    </row>
    <row r="48" spans="1:7" ht="12.75" customHeight="1" x14ac:dyDescent="0.25">
      <c r="A48" s="5"/>
      <c r="B48" s="54" t="s">
        <v>66</v>
      </c>
      <c r="C48" s="122" t="s">
        <v>62</v>
      </c>
      <c r="D48" s="123">
        <v>3</v>
      </c>
      <c r="E48" s="122" t="s">
        <v>67</v>
      </c>
      <c r="F48" s="124">
        <v>7865.0000000000009</v>
      </c>
      <c r="G48" s="124">
        <v>23595.000000000004</v>
      </c>
    </row>
    <row r="49" spans="1:11" ht="12.75" customHeight="1" x14ac:dyDescent="0.25">
      <c r="A49" s="5"/>
      <c r="B49" s="54" t="s">
        <v>68</v>
      </c>
      <c r="C49" s="122"/>
      <c r="D49" s="123"/>
      <c r="E49" s="122"/>
      <c r="F49" s="124"/>
      <c r="G49" s="124"/>
    </row>
    <row r="50" spans="1:11" ht="12.75" customHeight="1" x14ac:dyDescent="0.25">
      <c r="A50" s="5"/>
      <c r="B50" s="54" t="s">
        <v>69</v>
      </c>
      <c r="C50" s="122" t="s">
        <v>57</v>
      </c>
      <c r="D50" s="123">
        <v>300</v>
      </c>
      <c r="E50" s="122" t="s">
        <v>38</v>
      </c>
      <c r="F50" s="124">
        <v>508.20000000000005</v>
      </c>
      <c r="G50" s="124">
        <v>152460</v>
      </c>
    </row>
    <row r="51" spans="1:11" ht="12.75" customHeight="1" x14ac:dyDescent="0.25">
      <c r="A51" s="5"/>
      <c r="B51" s="54" t="s">
        <v>70</v>
      </c>
      <c r="C51" s="122" t="s">
        <v>57</v>
      </c>
      <c r="D51" s="123">
        <v>200</v>
      </c>
      <c r="E51" s="122" t="s">
        <v>40</v>
      </c>
      <c r="F51" s="124">
        <v>629.20000000000005</v>
      </c>
      <c r="G51" s="124">
        <v>125840.00000000001</v>
      </c>
    </row>
    <row r="52" spans="1:11" ht="12.75" customHeight="1" x14ac:dyDescent="0.25">
      <c r="A52" s="5"/>
      <c r="B52" s="54" t="s">
        <v>71</v>
      </c>
      <c r="C52" s="122"/>
      <c r="D52" s="123"/>
      <c r="E52" s="122"/>
      <c r="F52" s="124"/>
      <c r="G52" s="124"/>
    </row>
    <row r="53" spans="1:11" ht="12.75" customHeight="1" x14ac:dyDescent="0.25">
      <c r="A53" s="5"/>
      <c r="B53" s="54" t="s">
        <v>72</v>
      </c>
      <c r="C53" s="122" t="s">
        <v>73</v>
      </c>
      <c r="D53" s="123">
        <v>1</v>
      </c>
      <c r="E53" s="122" t="s">
        <v>44</v>
      </c>
      <c r="F53" s="124">
        <v>4477</v>
      </c>
      <c r="G53" s="124">
        <v>4477</v>
      </c>
    </row>
    <row r="54" spans="1:11" ht="12.75" customHeight="1" x14ac:dyDescent="0.25">
      <c r="A54" s="5"/>
      <c r="B54" s="54" t="s">
        <v>74</v>
      </c>
      <c r="C54" s="122" t="s">
        <v>75</v>
      </c>
      <c r="D54" s="123">
        <v>60</v>
      </c>
      <c r="E54" s="122" t="s">
        <v>44</v>
      </c>
      <c r="F54" s="124">
        <v>145.20000000000002</v>
      </c>
      <c r="G54" s="124">
        <v>8712.0000000000018</v>
      </c>
    </row>
    <row r="55" spans="1:11" ht="12.75" customHeight="1" x14ac:dyDescent="0.25">
      <c r="A55" s="4"/>
      <c r="B55" s="7" t="s">
        <v>76</v>
      </c>
      <c r="C55" s="8"/>
      <c r="D55" s="8"/>
      <c r="E55" s="8"/>
      <c r="F55" s="9"/>
      <c r="G55" s="9">
        <f>SUM(G42:G54)</f>
        <v>421444.1</v>
      </c>
    </row>
    <row r="56" spans="1:11" ht="12" customHeight="1" x14ac:dyDescent="0.25">
      <c r="A56" s="2"/>
      <c r="B56" s="58"/>
      <c r="C56" s="59"/>
      <c r="D56" s="59"/>
      <c r="E56" s="59"/>
      <c r="F56" s="60"/>
      <c r="G56" s="60"/>
    </row>
    <row r="57" spans="1:11" ht="12" customHeight="1" x14ac:dyDescent="0.25">
      <c r="A57" s="4"/>
      <c r="B57" s="55" t="s">
        <v>77</v>
      </c>
      <c r="C57" s="56"/>
      <c r="D57" s="57"/>
      <c r="E57" s="57"/>
      <c r="F57" s="74"/>
      <c r="G57" s="74"/>
    </row>
    <row r="58" spans="1:11" ht="24" customHeight="1" x14ac:dyDescent="0.25">
      <c r="A58" s="4"/>
      <c r="B58" s="62" t="s">
        <v>55</v>
      </c>
      <c r="C58" s="62" t="s">
        <v>78</v>
      </c>
      <c r="D58" s="62" t="s">
        <v>79</v>
      </c>
      <c r="E58" s="62" t="s">
        <v>28</v>
      </c>
      <c r="F58" s="75" t="s">
        <v>29</v>
      </c>
      <c r="G58" s="75" t="s">
        <v>30</v>
      </c>
      <c r="K58" s="50"/>
    </row>
    <row r="59" spans="1:11" ht="14.45" customHeight="1" x14ac:dyDescent="0.25">
      <c r="A59" s="5"/>
      <c r="B59" s="51"/>
      <c r="C59" s="52"/>
      <c r="D59" s="53"/>
      <c r="E59" s="53"/>
      <c r="F59" s="77"/>
      <c r="G59" s="77"/>
      <c r="K59" s="50"/>
    </row>
    <row r="60" spans="1:11" ht="13.5" customHeight="1" x14ac:dyDescent="0.25">
      <c r="A60" s="4"/>
      <c r="B60" s="7" t="s">
        <v>80</v>
      </c>
      <c r="C60" s="8"/>
      <c r="D60" s="8"/>
      <c r="E60" s="8"/>
      <c r="F60" s="9"/>
      <c r="G60" s="9"/>
    </row>
    <row r="61" spans="1:11" ht="12" customHeight="1" x14ac:dyDescent="0.25">
      <c r="A61" s="2"/>
      <c r="B61" s="58"/>
      <c r="C61" s="59"/>
      <c r="D61" s="59"/>
      <c r="E61" s="63"/>
      <c r="F61" s="60"/>
      <c r="G61" s="60"/>
    </row>
    <row r="62" spans="1:11" ht="12" customHeight="1" x14ac:dyDescent="0.25">
      <c r="A62" s="2"/>
      <c r="B62" s="64"/>
      <c r="C62" s="64"/>
      <c r="D62" s="64"/>
      <c r="E62" s="64"/>
      <c r="F62" s="65"/>
      <c r="G62" s="65"/>
    </row>
    <row r="63" spans="1:11" ht="12" customHeight="1" x14ac:dyDescent="0.25">
      <c r="A63" s="21"/>
      <c r="B63" s="66" t="s">
        <v>81</v>
      </c>
      <c r="C63" s="67"/>
      <c r="D63" s="67"/>
      <c r="E63" s="67"/>
      <c r="F63" s="78"/>
      <c r="G63" s="79">
        <f>G29+G38+G55+G60</f>
        <v>668476.98499999999</v>
      </c>
    </row>
    <row r="64" spans="1:11" ht="12" customHeight="1" x14ac:dyDescent="0.25">
      <c r="A64" s="21"/>
      <c r="B64" s="68" t="s">
        <v>82</v>
      </c>
      <c r="C64" s="69"/>
      <c r="D64" s="69"/>
      <c r="E64" s="69"/>
      <c r="F64" s="80"/>
      <c r="G64" s="81">
        <f>G63*0.05</f>
        <v>33423.849249999999</v>
      </c>
    </row>
    <row r="65" spans="1:7" ht="12" customHeight="1" x14ac:dyDescent="0.25">
      <c r="A65" s="21"/>
      <c r="B65" s="70" t="s">
        <v>83</v>
      </c>
      <c r="C65" s="71"/>
      <c r="D65" s="71"/>
      <c r="E65" s="71"/>
      <c r="F65" s="82"/>
      <c r="G65" s="83">
        <f>G64+G63</f>
        <v>701900.83424999996</v>
      </c>
    </row>
    <row r="66" spans="1:7" ht="12" customHeight="1" x14ac:dyDescent="0.25">
      <c r="A66" s="21"/>
      <c r="B66" s="68" t="s">
        <v>84</v>
      </c>
      <c r="C66" s="69"/>
      <c r="D66" s="69"/>
      <c r="E66" s="69"/>
      <c r="F66" s="80"/>
      <c r="G66" s="81">
        <f>G12</f>
        <v>1045000</v>
      </c>
    </row>
    <row r="67" spans="1:7" ht="12" customHeight="1" x14ac:dyDescent="0.25">
      <c r="A67" s="21"/>
      <c r="B67" s="72" t="s">
        <v>85</v>
      </c>
      <c r="C67" s="73"/>
      <c r="D67" s="73"/>
      <c r="E67" s="73"/>
      <c r="F67" s="84"/>
      <c r="G67" s="84">
        <f>G66-G65</f>
        <v>343099.16575000004</v>
      </c>
    </row>
    <row r="68" spans="1:7" ht="12" customHeight="1" x14ac:dyDescent="0.25">
      <c r="A68" s="21"/>
      <c r="B68" s="22" t="s">
        <v>86</v>
      </c>
      <c r="C68" s="23"/>
      <c r="D68" s="23"/>
      <c r="E68" s="23"/>
      <c r="F68" s="23"/>
      <c r="G68" s="18"/>
    </row>
    <row r="69" spans="1:7" ht="12.75" customHeight="1" thickBot="1" x14ac:dyDescent="0.3">
      <c r="A69" s="21"/>
      <c r="B69" s="24"/>
      <c r="C69" s="23"/>
      <c r="D69" s="23"/>
      <c r="E69" s="23"/>
      <c r="F69" s="23"/>
      <c r="G69" s="18"/>
    </row>
    <row r="70" spans="1:7" ht="12" customHeight="1" x14ac:dyDescent="0.25">
      <c r="A70" s="21"/>
      <c r="B70" s="36" t="s">
        <v>87</v>
      </c>
      <c r="C70" s="37"/>
      <c r="D70" s="37"/>
      <c r="E70" s="37"/>
      <c r="F70" s="38"/>
      <c r="G70" s="18"/>
    </row>
    <row r="71" spans="1:7" ht="12" customHeight="1" x14ac:dyDescent="0.25">
      <c r="A71" s="21"/>
      <c r="B71" s="39" t="s">
        <v>88</v>
      </c>
      <c r="C71" s="20"/>
      <c r="D71" s="20"/>
      <c r="E71" s="20"/>
      <c r="F71" s="40"/>
      <c r="G71" s="18"/>
    </row>
    <row r="72" spans="1:7" ht="12" customHeight="1" x14ac:dyDescent="0.25">
      <c r="A72" s="21"/>
      <c r="B72" s="39" t="s">
        <v>89</v>
      </c>
      <c r="C72" s="20"/>
      <c r="D72" s="20"/>
      <c r="E72" s="20"/>
      <c r="F72" s="40"/>
      <c r="G72" s="18"/>
    </row>
    <row r="73" spans="1:7" ht="12" customHeight="1" x14ac:dyDescent="0.25">
      <c r="A73" s="21"/>
      <c r="B73" s="39" t="s">
        <v>90</v>
      </c>
      <c r="C73" s="20"/>
      <c r="D73" s="20"/>
      <c r="E73" s="20"/>
      <c r="F73" s="40"/>
      <c r="G73" s="18"/>
    </row>
    <row r="74" spans="1:7" ht="12" customHeight="1" x14ac:dyDescent="0.25">
      <c r="A74" s="21"/>
      <c r="B74" s="39" t="s">
        <v>91</v>
      </c>
      <c r="C74" s="20"/>
      <c r="D74" s="20"/>
      <c r="E74" s="20"/>
      <c r="F74" s="40"/>
      <c r="G74" s="18"/>
    </row>
    <row r="75" spans="1:7" ht="12" customHeight="1" x14ac:dyDescent="0.25">
      <c r="A75" s="21"/>
      <c r="B75" s="39" t="s">
        <v>92</v>
      </c>
      <c r="C75" s="20"/>
      <c r="D75" s="20"/>
      <c r="E75" s="20"/>
      <c r="F75" s="40"/>
      <c r="G75" s="18"/>
    </row>
    <row r="76" spans="1:7" ht="12.75" customHeight="1" thickBot="1" x14ac:dyDescent="0.3">
      <c r="A76" s="21"/>
      <c r="B76" s="41" t="s">
        <v>93</v>
      </c>
      <c r="C76" s="42"/>
      <c r="D76" s="42"/>
      <c r="E76" s="42"/>
      <c r="F76" s="43"/>
      <c r="G76" s="18"/>
    </row>
    <row r="77" spans="1:7" ht="12.75" customHeight="1" x14ac:dyDescent="0.25">
      <c r="A77" s="21"/>
      <c r="B77" s="34"/>
      <c r="C77" s="20"/>
      <c r="D77" s="20"/>
      <c r="E77" s="20"/>
      <c r="F77" s="20"/>
      <c r="G77" s="18"/>
    </row>
    <row r="78" spans="1:7" ht="15" customHeight="1" thickBot="1" x14ac:dyDescent="0.3">
      <c r="A78" s="21"/>
      <c r="B78" s="89" t="s">
        <v>94</v>
      </c>
      <c r="C78" s="90"/>
      <c r="D78" s="33"/>
      <c r="E78" s="11"/>
      <c r="F78" s="11"/>
      <c r="G78" s="18"/>
    </row>
    <row r="79" spans="1:7" ht="12" customHeight="1" x14ac:dyDescent="0.25">
      <c r="A79" s="21"/>
      <c r="B79" s="26" t="s">
        <v>95</v>
      </c>
      <c r="C79" s="12" t="s">
        <v>96</v>
      </c>
      <c r="D79" s="27" t="s">
        <v>97</v>
      </c>
      <c r="E79" s="11"/>
      <c r="F79" s="11"/>
      <c r="G79" s="18"/>
    </row>
    <row r="80" spans="1:7" ht="12" customHeight="1" x14ac:dyDescent="0.25">
      <c r="A80" s="21"/>
      <c r="B80" s="28" t="s">
        <v>98</v>
      </c>
      <c r="C80" s="13">
        <v>32043</v>
      </c>
      <c r="D80" s="29">
        <f>(C80/C86)</f>
        <v>4.5651737210803234E-2</v>
      </c>
      <c r="E80" s="11"/>
      <c r="F80" s="11"/>
      <c r="G80" s="18"/>
    </row>
    <row r="81" spans="1:7" ht="12" customHeight="1" x14ac:dyDescent="0.25">
      <c r="A81" s="21"/>
      <c r="B81" s="28" t="s">
        <v>46</v>
      </c>
      <c r="C81" s="14">
        <v>214990</v>
      </c>
      <c r="D81" s="29">
        <f>(C81/C86)</f>
        <v>0.30629675695005421</v>
      </c>
      <c r="E81" s="11"/>
      <c r="F81" s="11"/>
      <c r="G81" s="18"/>
    </row>
    <row r="82" spans="1:7" ht="12" customHeight="1" x14ac:dyDescent="0.25">
      <c r="A82" s="21"/>
      <c r="B82" s="28" t="s">
        <v>99</v>
      </c>
      <c r="C82" s="13">
        <v>0</v>
      </c>
      <c r="D82" s="29">
        <f>(C82/C86)</f>
        <v>0</v>
      </c>
      <c r="E82" s="11"/>
      <c r="F82" s="11"/>
      <c r="G82" s="18"/>
    </row>
    <row r="83" spans="1:7" ht="12" customHeight="1" x14ac:dyDescent="0.25">
      <c r="A83" s="21"/>
      <c r="B83" s="28" t="s">
        <v>55</v>
      </c>
      <c r="C83" s="13">
        <v>421444</v>
      </c>
      <c r="D83" s="29">
        <f>(C83/C86)</f>
        <v>0.60043225469118866</v>
      </c>
      <c r="E83" s="11"/>
      <c r="F83" s="11"/>
      <c r="G83" s="18"/>
    </row>
    <row r="84" spans="1:7" ht="12" customHeight="1" x14ac:dyDescent="0.25">
      <c r="A84" s="21"/>
      <c r="B84" s="28" t="s">
        <v>77</v>
      </c>
      <c r="C84" s="15">
        <v>0</v>
      </c>
      <c r="D84" s="29">
        <f>(C84/C86)</f>
        <v>0</v>
      </c>
      <c r="E84" s="17"/>
      <c r="F84" s="17"/>
      <c r="G84" s="18"/>
    </row>
    <row r="85" spans="1:7" ht="12" customHeight="1" x14ac:dyDescent="0.25">
      <c r="A85" s="21"/>
      <c r="B85" s="28" t="s">
        <v>100</v>
      </c>
      <c r="C85" s="15">
        <v>33424</v>
      </c>
      <c r="D85" s="29">
        <f>(C85/C86)</f>
        <v>4.7619251147953914E-2</v>
      </c>
      <c r="E85" s="17"/>
      <c r="F85" s="17"/>
      <c r="G85" s="18"/>
    </row>
    <row r="86" spans="1:7" ht="12.75" customHeight="1" thickBot="1" x14ac:dyDescent="0.3">
      <c r="A86" s="21"/>
      <c r="B86" s="30" t="s">
        <v>101</v>
      </c>
      <c r="C86" s="31">
        <f>SUM(C80:C85)</f>
        <v>701901</v>
      </c>
      <c r="D86" s="32">
        <f>SUM(D80:D85)</f>
        <v>1</v>
      </c>
      <c r="E86" s="17"/>
      <c r="F86" s="17"/>
      <c r="G86" s="18"/>
    </row>
    <row r="87" spans="1:7" ht="12" customHeight="1" x14ac:dyDescent="0.25">
      <c r="A87" s="21"/>
      <c r="B87" s="24"/>
      <c r="C87" s="23"/>
      <c r="D87" s="23"/>
      <c r="E87" s="23"/>
      <c r="F87" s="23"/>
      <c r="G87" s="18"/>
    </row>
    <row r="88" spans="1:7" ht="12.75" customHeight="1" x14ac:dyDescent="0.25">
      <c r="A88" s="21"/>
      <c r="B88" s="25"/>
      <c r="C88" s="23"/>
      <c r="D88" s="23"/>
      <c r="E88" s="23"/>
      <c r="F88" s="23"/>
      <c r="G88" s="18"/>
    </row>
    <row r="89" spans="1:7" ht="12" customHeight="1" thickBot="1" x14ac:dyDescent="0.3">
      <c r="A89" s="10"/>
      <c r="B89" s="45"/>
      <c r="C89" s="46" t="s">
        <v>102</v>
      </c>
      <c r="D89" s="47"/>
      <c r="E89" s="48"/>
      <c r="F89" s="16"/>
      <c r="G89" s="18"/>
    </row>
    <row r="90" spans="1:7" ht="12" customHeight="1" x14ac:dyDescent="0.25">
      <c r="A90" s="21"/>
      <c r="B90" s="49" t="s">
        <v>103</v>
      </c>
      <c r="C90" s="85">
        <v>5000</v>
      </c>
      <c r="D90" s="85">
        <v>5500</v>
      </c>
      <c r="E90" s="86">
        <v>6000</v>
      </c>
      <c r="F90" s="44"/>
      <c r="G90" s="19"/>
    </row>
    <row r="91" spans="1:7" ht="12.75" customHeight="1" thickBot="1" x14ac:dyDescent="0.3">
      <c r="A91" s="21"/>
      <c r="B91" s="30" t="s">
        <v>104</v>
      </c>
      <c r="C91" s="87">
        <f>(G65/C90)</f>
        <v>140.38016684999999</v>
      </c>
      <c r="D91" s="87">
        <f>(G65/D90)</f>
        <v>127.61833349999999</v>
      </c>
      <c r="E91" s="88">
        <f>(G65/E90)</f>
        <v>116.98347237499999</v>
      </c>
      <c r="F91" s="44"/>
      <c r="G91" s="19"/>
    </row>
    <row r="92" spans="1:7" ht="15.6" customHeight="1" x14ac:dyDescent="0.25">
      <c r="A92" s="21"/>
      <c r="B92" s="35" t="s">
        <v>105</v>
      </c>
      <c r="C92" s="20"/>
      <c r="D92" s="20"/>
      <c r="E92" s="20"/>
      <c r="F92" s="20"/>
      <c r="G92" s="20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grano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2021-04-04T18:00:18Z</dcterms:modified>
  <cp:category/>
  <cp:contentStatus/>
</cp:coreProperties>
</file>