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Bovino" sheetId="1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1" l="1"/>
  <c r="G67" i="11"/>
  <c r="G12" i="11"/>
  <c r="F80" i="11"/>
  <c r="F79" i="11"/>
  <c r="F81" i="11" l="1"/>
  <c r="C13" i="11" l="1"/>
  <c r="C12" i="11"/>
  <c r="C87" i="11"/>
  <c r="G62" i="11"/>
  <c r="G61" i="11"/>
  <c r="G56" i="11"/>
  <c r="G54" i="11"/>
  <c r="G53" i="11"/>
  <c r="G52" i="11"/>
  <c r="G51" i="11"/>
  <c r="G49" i="11"/>
  <c r="G48" i="11"/>
  <c r="G47" i="11"/>
  <c r="G46" i="11"/>
  <c r="G45" i="11"/>
  <c r="G44" i="11"/>
  <c r="G43" i="11"/>
  <c r="G42" i="11"/>
  <c r="G36" i="11"/>
  <c r="G37" i="11" s="1"/>
  <c r="C88" i="11" s="1"/>
  <c r="G32" i="11"/>
  <c r="G26" i="11"/>
  <c r="G25" i="11"/>
  <c r="G24" i="11"/>
  <c r="G23" i="11"/>
  <c r="G22" i="11"/>
  <c r="G21" i="11"/>
  <c r="G27" i="11" l="1"/>
  <c r="G57" i="11"/>
  <c r="C89" i="11" s="1"/>
  <c r="C86" i="11"/>
  <c r="G64" i="11" l="1"/>
  <c r="G65" i="11" s="1"/>
  <c r="C91" i="11" l="1"/>
  <c r="C92" i="11" s="1"/>
  <c r="D86" i="11" s="1"/>
  <c r="G66" i="11"/>
  <c r="D91" i="11" l="1"/>
  <c r="D88" i="11"/>
  <c r="D89" i="11"/>
  <c r="D90" i="11"/>
  <c r="G68" i="11"/>
  <c r="C97" i="11"/>
  <c r="D97" i="11"/>
  <c r="E97" i="11"/>
  <c r="D92" i="11" l="1"/>
</calcChain>
</file>

<file path=xl/sharedStrings.xml><?xml version="1.0" encoding="utf-8"?>
<sst xmlns="http://schemas.openxmlformats.org/spreadsheetml/2006/main" count="163" uniqueCount="115">
  <si>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</si>
  <si>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</si>
  <si>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</si>
  <si>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</si>
  <si>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</si>
  <si>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</si>
  <si>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</si>
  <si>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</si>
  <si>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</si>
  <si>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</si>
  <si>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</si>
  <si>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</si>
  <si>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</si>
  <si>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</si>
  <si>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</si>
  <si>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</si>
  <si>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</si>
  <si>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</si>
  <si>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</si>
  <si>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</si>
  <si>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</si>
  <si>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</si>
  <si>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</si>
  <si>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</si>
  <si>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</si>
  <si>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</si>
  <si>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</si>
  <si>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</si>
  <si>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</si>
  <si>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</si>
  <si>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</si>
  <si>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</si>
  <si>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</si>
  <si>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</si>
  <si>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</si>
  <si>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</si>
  <si>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</si>
  <si>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</si>
  <si>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</si>
  <si>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</si>
  <si>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</si>
  <si>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</si>
  <si>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</si>
  <si>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</si>
  <si>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</si>
  <si>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</si>
  <si>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</si>
  <si>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</si>
  <si>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</si>
  <si>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</si>
  <si>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</si>
  <si>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</si>
  <si>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</si>
  <si>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</si>
  <si>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</si>
  <si>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</si>
  <si>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</si>
  <si>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</si>
  <si>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(u/hà)</t>
  </si>
  <si>
    <t>Costo unitario ($/u) (*)</t>
  </si>
  <si>
    <t>ESCENARIOS COSTO UNITARIO  ($/kg)</t>
  </si>
  <si>
    <t>SEPTIEMBRE</t>
  </si>
  <si>
    <t>DOBLE PROPOSITO</t>
  </si>
  <si>
    <t>ANUAL</t>
  </si>
  <si>
    <t>OPERATIVO SANITARIO OTOÑO</t>
  </si>
  <si>
    <t>MARZO</t>
  </si>
  <si>
    <t>OPERATIVO SANITARIO PRIMAVERA</t>
  </si>
  <si>
    <t>MANEJO REPRODUCTIVO</t>
  </si>
  <si>
    <t>OCTUBRE-JULIO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</si>
  <si>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</si>
  <si>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</si>
  <si>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</si>
  <si>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</si>
  <si>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</si>
  <si>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</si>
  <si>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</si>
  <si>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</si>
  <si>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</si>
  <si>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</si>
  <si>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</si>
  <si>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PRUEBA TUBERCULINA</t>
  </si>
  <si>
    <t>VACUNA CARBUNCLO</t>
  </si>
  <si>
    <t>VACUNA RB-51 PRE ENCASTE</t>
  </si>
  <si>
    <t>OCTUBRE</t>
  </si>
  <si>
    <t>DIIO</t>
  </si>
  <si>
    <t>SUPLEMENTACIÓN</t>
  </si>
  <si>
    <t>COFORTA</t>
  </si>
  <si>
    <t>MARZO-ABRIL/SEPTIEMBRE</t>
  </si>
  <si>
    <t>JERINGAS 10 ML</t>
  </si>
  <si>
    <t>FARDOS AVENA</t>
  </si>
  <si>
    <t>JULIO-AGOSTO</t>
  </si>
  <si>
    <t>COSETAN</t>
  </si>
  <si>
    <t>SC</t>
  </si>
  <si>
    <t>PRADERAS</t>
  </si>
  <si>
    <t>FERTILIZACION 0,5 HÁ PRADERA NATURAL CON FERTIYESO</t>
  </si>
  <si>
    <t>TON</t>
  </si>
  <si>
    <t>OTOÑO</t>
  </si>
  <si>
    <t>COSTOS DE ELABORACION DE QUESOS</t>
  </si>
  <si>
    <t>KG</t>
  </si>
  <si>
    <t>MERCADO LOCAL</t>
  </si>
  <si>
    <t>FECHA DE COSECHA</t>
  </si>
  <si>
    <t>sequia, estrés calorico, enfermedades</t>
  </si>
  <si>
    <t xml:space="preserve">BOVINO </t>
  </si>
  <si>
    <t>RENDIMIENTO (kg ternero/Há.)</t>
  </si>
  <si>
    <t>PRECIO ESPERADO ($/kg carne y queso)</t>
  </si>
  <si>
    <t>2.000 y 6.250</t>
  </si>
  <si>
    <t>7. Calculo de ingreso.</t>
  </si>
  <si>
    <t>Rendimiento</t>
  </si>
  <si>
    <t>kg/ha</t>
  </si>
  <si>
    <t>precio $</t>
  </si>
  <si>
    <t>Ingreso</t>
  </si>
  <si>
    <t xml:space="preserve"> Carne </t>
  </si>
  <si>
    <t xml:space="preserve"> Queso </t>
  </si>
  <si>
    <t>Total Ingreso</t>
  </si>
  <si>
    <t>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</si>
</sst>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6" fontId="22" fillId="0" borderId="1" applyFont="0" applyFill="0" applyBorder="0" applyAlignment="0" applyProtection="0"/>
  </cellStyleXfs>
  <cellXfs count="113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0" fontId="4" fillId="2" borderId="2" xfId="0" applyNumberFormat="1" applyFont="1" applyFill="1" applyBorder="1" applyAlignment="1">
      <alignment horizontal="right" wrapText="1"/>
    </xf>
    <xf numFmtId="0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wrapText="1"/>
    </xf>
    <xf numFmtId="3" fontId="17" fillId="10" borderId="2" xfId="0" applyNumberFormat="1" applyFont="1" applyFill="1" applyBorder="1" applyAlignment="1">
      <alignment horizontal="right"/>
    </xf>
    <xf numFmtId="3" fontId="18" fillId="10" borderId="2" xfId="0" applyNumberFormat="1" applyFont="1" applyFill="1" applyBorder="1"/>
    <xf numFmtId="167" fontId="3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3" fontId="0" fillId="0" borderId="2" xfId="0" applyNumberFormat="1" applyFont="1" applyBorder="1" applyAlignment="1"/>
    <xf numFmtId="0" fontId="17" fillId="0" borderId="2" xfId="0" applyFont="1" applyBorder="1" applyAlignment="1">
      <alignment horizontal="left"/>
    </xf>
    <xf numFmtId="3" fontId="17" fillId="0" borderId="2" xfId="0" applyNumberFormat="1" applyFont="1" applyBorder="1" applyAlignment="1">
      <alignment horizontal="right"/>
    </xf>
    <xf numFmtId="167" fontId="20" fillId="0" borderId="2" xfId="1" applyNumberFormat="1" applyFont="1" applyBorder="1" applyAlignment="1">
      <alignment horizontal="right"/>
    </xf>
    <xf numFmtId="0" fontId="21" fillId="10" borderId="2" xfId="0" applyFont="1" applyFill="1" applyBorder="1" applyAlignment="1">
      <alignment horizontal="left" wrapText="1"/>
    </xf>
    <xf numFmtId="0" fontId="18" fillId="10" borderId="2" xfId="0" applyFont="1" applyFill="1" applyBorder="1" applyAlignment="1">
      <alignment horizontal="left" wrapText="1"/>
    </xf>
    <xf numFmtId="0" fontId="23" fillId="10" borderId="2" xfId="0" applyFont="1" applyFill="1" applyBorder="1" applyAlignment="1">
      <alignment wrapText="1"/>
    </xf>
    <xf numFmtId="3" fontId="18" fillId="10" borderId="2" xfId="0" applyNumberFormat="1" applyFont="1" applyFill="1" applyBorder="1" applyAlignment="1">
      <alignment horizontal="right" wrapText="1"/>
    </xf>
    <xf numFmtId="3" fontId="18" fillId="10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7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/>
    <xf numFmtId="49" fontId="4" fillId="2" borderId="11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/>
    <xf numFmtId="0" fontId="4" fillId="2" borderId="12" xfId="0" applyNumberFormat="1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right" wrapText="1"/>
    </xf>
    <xf numFmtId="49" fontId="4" fillId="2" borderId="12" xfId="0" applyNumberFormat="1" applyFont="1" applyFill="1" applyBorder="1" applyAlignment="1"/>
    <xf numFmtId="17" fontId="4" fillId="2" borderId="12" xfId="0" applyNumberFormat="1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/>
    <xf numFmtId="3" fontId="2" fillId="2" borderId="2" xfId="0" applyNumberFormat="1" applyFont="1" applyFill="1" applyBorder="1" applyAlignment="1"/>
    <xf numFmtId="17" fontId="17" fillId="10" borderId="2" xfId="0" applyNumberFormat="1" applyFont="1" applyFill="1" applyBorder="1" applyAlignment="1">
      <alignment horizontal="right"/>
    </xf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3" fontId="24" fillId="0" borderId="2" xfId="0" applyNumberFormat="1" applyFont="1" applyBorder="1"/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24" fillId="0" borderId="2" xfId="0" applyFont="1" applyBorder="1" applyAlignment="1">
      <alignment horizontal="center"/>
    </xf>
    <xf numFmtId="49" fontId="4" fillId="2" borderId="12" xfId="0" applyNumberFormat="1" applyFont="1" applyFill="1" applyBorder="1" applyAlignment="1"/>
    <xf numFmtId="0" fontId="4" fillId="2" borderId="14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49" fontId="4" fillId="2" borderId="12" xfId="0" applyNumberFormat="1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6</xdr:col>
      <xdr:colOff>428625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 refreshError="1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tabSelected="1" topLeftCell="A76" workbookViewId="0">
      <selection activeCell="I60" sqref="I60"/>
    </sheetView>
  </sheetViews>
  <sheetFormatPr baseColWidth="10" defaultRowHeight="15" x14ac:dyDescent="0.25"/>
  <cols>
    <col min="1" max="1" width="3.5703125" style="17" customWidth="1"/>
    <col min="2" max="2" width="17.5703125" style="17" customWidth="1"/>
    <col min="3" max="3" width="16.85546875" style="17" customWidth="1"/>
    <col min="4" max="4" width="11.42578125" style="17"/>
    <col min="5" max="5" width="21.85546875" style="17" customWidth="1"/>
    <col min="6" max="6" width="9.7109375" style="17" customWidth="1"/>
    <col min="7" max="7" width="16.7109375" style="17" customWidth="1"/>
    <col min="8" max="16384" width="11.42578125" style="17"/>
  </cols>
  <sheetData>
    <row r="1" spans="2:7" x14ac:dyDescent="0.25">
      <c r="B1" s="18"/>
      <c r="C1" s="18"/>
      <c r="D1" s="18"/>
      <c r="E1" s="18"/>
      <c r="F1" s="18"/>
      <c r="G1" s="18"/>
    </row>
    <row r="2" spans="2:7" x14ac:dyDescent="0.25">
      <c r="B2" s="18"/>
      <c r="C2" s="18"/>
      <c r="D2" s="18"/>
      <c r="E2" s="18"/>
      <c r="F2" s="18"/>
      <c r="G2" s="18"/>
    </row>
    <row r="3" spans="2:7" x14ac:dyDescent="0.25">
      <c r="B3" s="18"/>
      <c r="C3" s="18"/>
      <c r="D3" s="18"/>
      <c r="E3" s="18"/>
      <c r="F3" s="18"/>
      <c r="G3" s="18"/>
    </row>
    <row r="4" spans="2:7" x14ac:dyDescent="0.25">
      <c r="B4" s="18"/>
      <c r="C4" s="18"/>
      <c r="D4" s="18"/>
      <c r="E4" s="18"/>
      <c r="F4" s="18"/>
      <c r="G4" s="18"/>
    </row>
    <row r="5" spans="2:7" x14ac:dyDescent="0.25">
      <c r="B5" s="18"/>
      <c r="C5" s="18"/>
      <c r="D5" s="18"/>
      <c r="E5" s="18"/>
      <c r="F5" s="18"/>
      <c r="G5" s="18"/>
    </row>
    <row r="6" spans="2:7" x14ac:dyDescent="0.25">
      <c r="B6" s="18"/>
      <c r="C6" s="18"/>
      <c r="D6" s="18"/>
      <c r="E6" s="18"/>
      <c r="F6" s="18"/>
      <c r="G6" s="18"/>
    </row>
    <row r="7" spans="2:7" x14ac:dyDescent="0.25">
      <c r="B7" s="18"/>
      <c r="C7" s="18"/>
      <c r="D7" s="18"/>
      <c r="E7" s="18"/>
      <c r="F7" s="18"/>
      <c r="G7" s="18"/>
    </row>
    <row r="8" spans="2:7" x14ac:dyDescent="0.25">
      <c r="B8" s="18"/>
      <c r="C8" s="18"/>
      <c r="D8" s="18"/>
      <c r="E8" s="18"/>
      <c r="F8" s="18"/>
      <c r="G8" s="18"/>
    </row>
    <row r="9" spans="2:7" x14ac:dyDescent="0.25">
      <c r="B9" s="81" t="s">
        <v>0</v>
      </c>
      <c r="C9" s="82" t="s">
        <v>102</v>
      </c>
      <c r="D9" s="83"/>
      <c r="E9" s="109" t="s">
        <v>103</v>
      </c>
      <c r="F9" s="110"/>
      <c r="G9" s="92">
        <v>250</v>
      </c>
    </row>
    <row r="10" spans="2:7" x14ac:dyDescent="0.25">
      <c r="B10" s="84" t="s">
        <v>1</v>
      </c>
      <c r="C10" s="90" t="s">
        <v>62</v>
      </c>
      <c r="D10" s="85"/>
      <c r="E10" s="111" t="s">
        <v>2</v>
      </c>
      <c r="F10" s="112"/>
      <c r="G10" s="93" t="s">
        <v>114</v>
      </c>
    </row>
    <row r="11" spans="2:7" x14ac:dyDescent="0.25">
      <c r="B11" s="84" t="s">
        <v>3</v>
      </c>
      <c r="C11" s="86" t="s">
        <v>4</v>
      </c>
      <c r="D11" s="85"/>
      <c r="E11" s="111" t="s">
        <v>104</v>
      </c>
      <c r="F11" s="112"/>
      <c r="G11" s="43" t="s">
        <v>105</v>
      </c>
    </row>
    <row r="12" spans="2:7" x14ac:dyDescent="0.25">
      <c r="B12" s="84" t="s">
        <v>5</v>
      </c>
      <c r="C12" s="87" t="str">
        <f>'[1]Acelga crespa'!$C$9</f>
        <v>BIO BIO</v>
      </c>
      <c r="D12" s="85"/>
      <c r="E12" s="88" t="s">
        <v>6</v>
      </c>
      <c r="F12" s="91"/>
      <c r="G12" s="44">
        <f>F81</f>
        <v>1837500</v>
      </c>
    </row>
    <row r="13" spans="2:7" x14ac:dyDescent="0.25">
      <c r="B13" s="84" t="s">
        <v>7</v>
      </c>
      <c r="C13" s="86" t="str">
        <f>'[1]Acelga crespa'!$C$10</f>
        <v>CONCEPCION</v>
      </c>
      <c r="D13" s="85"/>
      <c r="E13" s="111" t="s">
        <v>8</v>
      </c>
      <c r="F13" s="112"/>
      <c r="G13" s="43" t="s">
        <v>99</v>
      </c>
    </row>
    <row r="14" spans="2:7" x14ac:dyDescent="0.25">
      <c r="B14" s="84" t="s">
        <v>9</v>
      </c>
      <c r="C14" s="86" t="s">
        <v>57</v>
      </c>
      <c r="D14" s="85"/>
      <c r="E14" s="111" t="s">
        <v>100</v>
      </c>
      <c r="F14" s="112"/>
      <c r="G14" s="93" t="s">
        <v>114</v>
      </c>
    </row>
    <row r="15" spans="2:7" ht="25.5" x14ac:dyDescent="0.25">
      <c r="B15" s="84" t="s">
        <v>10</v>
      </c>
      <c r="C15" s="89">
        <v>44166</v>
      </c>
      <c r="D15" s="85"/>
      <c r="E15" s="105" t="s">
        <v>11</v>
      </c>
      <c r="F15" s="106"/>
      <c r="G15" s="42" t="s">
        <v>101</v>
      </c>
    </row>
    <row r="16" spans="2:7" x14ac:dyDescent="0.25">
      <c r="B16" s="18"/>
      <c r="C16" s="18"/>
      <c r="D16" s="18"/>
      <c r="E16" s="18"/>
      <c r="F16" s="18"/>
      <c r="G16" s="18"/>
    </row>
    <row r="17" spans="2:7" x14ac:dyDescent="0.25">
      <c r="B17" s="107" t="s">
        <v>12</v>
      </c>
      <c r="C17" s="108"/>
      <c r="D17" s="108"/>
      <c r="E17" s="108"/>
      <c r="F17" s="108"/>
      <c r="G17" s="108"/>
    </row>
    <row r="18" spans="2:7" x14ac:dyDescent="0.25">
      <c r="B18" s="19"/>
      <c r="C18" s="20"/>
      <c r="D18" s="20"/>
      <c r="E18" s="20"/>
      <c r="F18" s="19"/>
      <c r="G18" s="19"/>
    </row>
    <row r="19" spans="2:7" x14ac:dyDescent="0.25">
      <c r="B19" s="21" t="s">
        <v>13</v>
      </c>
      <c r="C19" s="22"/>
      <c r="D19" s="22"/>
      <c r="E19" s="22"/>
      <c r="F19" s="22"/>
      <c r="G19" s="22"/>
    </row>
    <row r="20" spans="2:7" ht="24" x14ac:dyDescent="0.25"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2:7" ht="19.5" x14ac:dyDescent="0.25">
      <c r="B21" s="46" t="s">
        <v>64</v>
      </c>
      <c r="C21" s="15" t="s">
        <v>20</v>
      </c>
      <c r="D21" s="15">
        <v>0.1</v>
      </c>
      <c r="E21" s="15" t="s">
        <v>65</v>
      </c>
      <c r="F21" s="47">
        <v>40000</v>
      </c>
      <c r="G21" s="48">
        <f>F21*D21</f>
        <v>4000</v>
      </c>
    </row>
    <row r="22" spans="2:7" ht="19.5" x14ac:dyDescent="0.25">
      <c r="B22" s="46" t="s">
        <v>66</v>
      </c>
      <c r="C22" s="15" t="s">
        <v>20</v>
      </c>
      <c r="D22" s="15">
        <v>0.1</v>
      </c>
      <c r="E22" s="15" t="s">
        <v>61</v>
      </c>
      <c r="F22" s="47">
        <v>40000</v>
      </c>
      <c r="G22" s="48">
        <f>F22*D22</f>
        <v>4000</v>
      </c>
    </row>
    <row r="23" spans="2:7" ht="19.5" x14ac:dyDescent="0.25">
      <c r="B23" s="46" t="s">
        <v>67</v>
      </c>
      <c r="C23" s="15" t="s">
        <v>20</v>
      </c>
      <c r="D23" s="15">
        <v>0.3</v>
      </c>
      <c r="E23" s="15" t="s">
        <v>68</v>
      </c>
      <c r="F23" s="47">
        <v>40000</v>
      </c>
      <c r="G23" s="48">
        <f>D23*F23</f>
        <v>12000</v>
      </c>
    </row>
    <row r="24" spans="2:7" ht="19.5" x14ac:dyDescent="0.25">
      <c r="B24" s="46" t="s">
        <v>69</v>
      </c>
      <c r="C24" s="15" t="s">
        <v>20</v>
      </c>
      <c r="D24" s="15">
        <v>0.1</v>
      </c>
      <c r="E24" s="15" t="s">
        <v>63</v>
      </c>
      <c r="F24" s="47">
        <v>40000</v>
      </c>
      <c r="G24" s="48">
        <f>F24*D24</f>
        <v>4000</v>
      </c>
    </row>
    <row r="25" spans="2:7" ht="19.5" x14ac:dyDescent="0.25">
      <c r="B25" s="46" t="s">
        <v>70</v>
      </c>
      <c r="C25" s="15" t="s">
        <v>20</v>
      </c>
      <c r="D25" s="15">
        <v>0.1</v>
      </c>
      <c r="E25" s="15" t="s">
        <v>63</v>
      </c>
      <c r="F25" s="47">
        <v>40000</v>
      </c>
      <c r="G25" s="48">
        <f>F25*D25</f>
        <v>4000</v>
      </c>
    </row>
    <row r="26" spans="2:7" x14ac:dyDescent="0.25">
      <c r="B26" s="46" t="s">
        <v>71</v>
      </c>
      <c r="C26" s="15" t="s">
        <v>20</v>
      </c>
      <c r="D26" s="15">
        <v>0.1</v>
      </c>
      <c r="E26" s="15" t="s">
        <v>63</v>
      </c>
      <c r="F26" s="47">
        <v>40000</v>
      </c>
      <c r="G26" s="48">
        <f>F26*D26</f>
        <v>4000</v>
      </c>
    </row>
    <row r="27" spans="2:7" x14ac:dyDescent="0.25">
      <c r="B27" s="23" t="s">
        <v>21</v>
      </c>
      <c r="C27" s="24"/>
      <c r="D27" s="24"/>
      <c r="E27" s="24"/>
      <c r="F27" s="25"/>
      <c r="G27" s="26">
        <f>SUM(G21:G26)</f>
        <v>32000</v>
      </c>
    </row>
    <row r="28" spans="2:7" x14ac:dyDescent="0.25">
      <c r="B28" s="19"/>
      <c r="C28" s="19"/>
      <c r="D28" s="19"/>
      <c r="E28" s="19"/>
      <c r="F28" s="27"/>
      <c r="G28" s="27"/>
    </row>
    <row r="29" spans="2:7" x14ac:dyDescent="0.25">
      <c r="B29" s="21" t="s">
        <v>22</v>
      </c>
      <c r="C29" s="28"/>
      <c r="D29" s="28"/>
      <c r="E29" s="28"/>
      <c r="F29" s="22"/>
      <c r="G29" s="22"/>
    </row>
    <row r="30" spans="2:7" ht="24" x14ac:dyDescent="0.25">
      <c r="B30" s="50" t="s">
        <v>14</v>
      </c>
      <c r="C30" s="45" t="s">
        <v>15</v>
      </c>
      <c r="D30" s="45" t="s">
        <v>16</v>
      </c>
      <c r="E30" s="50" t="s">
        <v>17</v>
      </c>
      <c r="F30" s="45" t="s">
        <v>18</v>
      </c>
      <c r="G30" s="50" t="s">
        <v>19</v>
      </c>
    </row>
    <row r="31" spans="2:7" x14ac:dyDescent="0.25">
      <c r="B31" s="51"/>
      <c r="C31" s="51"/>
      <c r="D31" s="51"/>
      <c r="E31" s="51"/>
      <c r="F31" s="51"/>
      <c r="G31" s="52">
        <v>0</v>
      </c>
    </row>
    <row r="32" spans="2:7" x14ac:dyDescent="0.25">
      <c r="B32" s="29" t="s">
        <v>23</v>
      </c>
      <c r="C32" s="30"/>
      <c r="D32" s="30"/>
      <c r="E32" s="30"/>
      <c r="F32" s="31"/>
      <c r="G32" s="49">
        <f>SUM(G31:G31)</f>
        <v>0</v>
      </c>
    </row>
    <row r="33" spans="2:7" x14ac:dyDescent="0.25">
      <c r="B33" s="19"/>
      <c r="C33" s="19"/>
      <c r="D33" s="19"/>
      <c r="E33" s="19"/>
      <c r="F33" s="27"/>
      <c r="G33" s="27"/>
    </row>
    <row r="34" spans="2:7" x14ac:dyDescent="0.25">
      <c r="B34" s="21" t="s">
        <v>24</v>
      </c>
      <c r="C34" s="28"/>
      <c r="D34" s="28"/>
      <c r="E34" s="28"/>
      <c r="F34" s="22"/>
      <c r="G34" s="22"/>
    </row>
    <row r="35" spans="2:7" ht="24" x14ac:dyDescent="0.25">
      <c r="B35" s="50" t="s">
        <v>14</v>
      </c>
      <c r="C35" s="50" t="s">
        <v>15</v>
      </c>
      <c r="D35" s="50" t="s">
        <v>16</v>
      </c>
      <c r="E35" s="50" t="s">
        <v>17</v>
      </c>
      <c r="F35" s="45" t="s">
        <v>18</v>
      </c>
      <c r="G35" s="50" t="s">
        <v>19</v>
      </c>
    </row>
    <row r="36" spans="2:7" x14ac:dyDescent="0.25">
      <c r="B36" s="53"/>
      <c r="C36" s="14"/>
      <c r="D36" s="14"/>
      <c r="E36" s="14"/>
      <c r="F36" s="54"/>
      <c r="G36" s="55">
        <f>D36*F36</f>
        <v>0</v>
      </c>
    </row>
    <row r="37" spans="2:7" x14ac:dyDescent="0.25">
      <c r="B37" s="23" t="s">
        <v>25</v>
      </c>
      <c r="C37" s="24"/>
      <c r="D37" s="24"/>
      <c r="E37" s="24"/>
      <c r="F37" s="25"/>
      <c r="G37" s="26">
        <f>SUM(G36:G36)</f>
        <v>0</v>
      </c>
    </row>
    <row r="38" spans="2:7" x14ac:dyDescent="0.25">
      <c r="B38" s="19"/>
      <c r="C38" s="19"/>
      <c r="D38" s="19"/>
      <c r="E38" s="19"/>
      <c r="F38" s="27"/>
      <c r="G38" s="27"/>
    </row>
    <row r="39" spans="2:7" x14ac:dyDescent="0.25">
      <c r="B39" s="21" t="s">
        <v>26</v>
      </c>
      <c r="C39" s="28"/>
      <c r="D39" s="28"/>
      <c r="E39" s="28"/>
      <c r="F39" s="22"/>
      <c r="G39" s="22"/>
    </row>
    <row r="40" spans="2:7" ht="24" x14ac:dyDescent="0.25">
      <c r="B40" s="45" t="s">
        <v>27</v>
      </c>
      <c r="C40" s="45" t="s">
        <v>28</v>
      </c>
      <c r="D40" s="45" t="s">
        <v>29</v>
      </c>
      <c r="E40" s="45" t="s">
        <v>17</v>
      </c>
      <c r="F40" s="45" t="s">
        <v>18</v>
      </c>
      <c r="G40" s="45" t="s">
        <v>19</v>
      </c>
    </row>
    <row r="41" spans="2:7" x14ac:dyDescent="0.25">
      <c r="B41" s="56" t="s">
        <v>72</v>
      </c>
      <c r="C41" s="16"/>
      <c r="D41" s="16"/>
      <c r="E41" s="16"/>
      <c r="F41" s="59"/>
      <c r="G41" s="60"/>
    </row>
    <row r="42" spans="2:7" x14ac:dyDescent="0.25">
      <c r="B42" s="57" t="s">
        <v>73</v>
      </c>
      <c r="C42" s="16" t="s">
        <v>74</v>
      </c>
      <c r="D42" s="16">
        <v>108</v>
      </c>
      <c r="E42" s="16" t="s">
        <v>75</v>
      </c>
      <c r="F42" s="59">
        <v>65</v>
      </c>
      <c r="G42" s="60">
        <f t="shared" ref="G42:G49" si="0">F42*D42</f>
        <v>7020</v>
      </c>
    </row>
    <row r="43" spans="2:7" x14ac:dyDescent="0.25">
      <c r="B43" s="57" t="s">
        <v>76</v>
      </c>
      <c r="C43" s="16" t="s">
        <v>74</v>
      </c>
      <c r="D43" s="16">
        <v>3</v>
      </c>
      <c r="E43" s="16" t="s">
        <v>75</v>
      </c>
      <c r="F43" s="59">
        <v>540</v>
      </c>
      <c r="G43" s="60">
        <f t="shared" si="0"/>
        <v>1620</v>
      </c>
    </row>
    <row r="44" spans="2:7" x14ac:dyDescent="0.25">
      <c r="B44" s="57" t="s">
        <v>77</v>
      </c>
      <c r="C44" s="16" t="s">
        <v>78</v>
      </c>
      <c r="D44" s="16">
        <v>6</v>
      </c>
      <c r="E44" s="16" t="s">
        <v>75</v>
      </c>
      <c r="F44" s="59">
        <v>130</v>
      </c>
      <c r="G44" s="60">
        <f t="shared" si="0"/>
        <v>780</v>
      </c>
    </row>
    <row r="45" spans="2:7" ht="28.5" x14ac:dyDescent="0.25">
      <c r="B45" s="57" t="s">
        <v>79</v>
      </c>
      <c r="C45" s="16" t="s">
        <v>78</v>
      </c>
      <c r="D45" s="16">
        <v>1</v>
      </c>
      <c r="E45" s="16" t="s">
        <v>61</v>
      </c>
      <c r="F45" s="59">
        <v>1450</v>
      </c>
      <c r="G45" s="60">
        <f t="shared" si="0"/>
        <v>1450</v>
      </c>
    </row>
    <row r="46" spans="2:7" x14ac:dyDescent="0.25">
      <c r="B46" s="57" t="s">
        <v>80</v>
      </c>
      <c r="C46" s="16" t="s">
        <v>78</v>
      </c>
      <c r="D46" s="16">
        <v>1</v>
      </c>
      <c r="E46" s="16" t="s">
        <v>75</v>
      </c>
      <c r="F46" s="59">
        <v>1400</v>
      </c>
      <c r="G46" s="60">
        <f t="shared" si="0"/>
        <v>1400</v>
      </c>
    </row>
    <row r="47" spans="2:7" x14ac:dyDescent="0.25">
      <c r="B47" s="57" t="s">
        <v>81</v>
      </c>
      <c r="C47" s="16" t="s">
        <v>78</v>
      </c>
      <c r="D47" s="16">
        <v>2</v>
      </c>
      <c r="E47" s="16" t="s">
        <v>75</v>
      </c>
      <c r="F47" s="59">
        <v>200</v>
      </c>
      <c r="G47" s="60">
        <f t="shared" si="0"/>
        <v>400</v>
      </c>
    </row>
    <row r="48" spans="2:7" ht="19.5" x14ac:dyDescent="0.25">
      <c r="B48" s="57" t="s">
        <v>82</v>
      </c>
      <c r="C48" s="16" t="s">
        <v>78</v>
      </c>
      <c r="D48" s="16">
        <v>1</v>
      </c>
      <c r="E48" s="16" t="s">
        <v>83</v>
      </c>
      <c r="F48" s="59">
        <v>2000</v>
      </c>
      <c r="G48" s="60">
        <f t="shared" si="0"/>
        <v>2000</v>
      </c>
    </row>
    <row r="49" spans="2:7" x14ac:dyDescent="0.25">
      <c r="B49" s="57" t="s">
        <v>84</v>
      </c>
      <c r="C49" s="16" t="s">
        <v>78</v>
      </c>
      <c r="D49" s="16">
        <v>1</v>
      </c>
      <c r="E49" s="16" t="s">
        <v>63</v>
      </c>
      <c r="F49" s="59">
        <v>4000</v>
      </c>
      <c r="G49" s="60">
        <f t="shared" si="0"/>
        <v>4000</v>
      </c>
    </row>
    <row r="50" spans="2:7" x14ac:dyDescent="0.25">
      <c r="B50" s="58" t="s">
        <v>85</v>
      </c>
      <c r="C50" s="16"/>
      <c r="D50" s="16"/>
      <c r="E50" s="16"/>
      <c r="F50" s="59"/>
      <c r="G50" s="60"/>
    </row>
    <row r="51" spans="2:7" x14ac:dyDescent="0.25">
      <c r="B51" s="57" t="s">
        <v>86</v>
      </c>
      <c r="C51" s="16" t="s">
        <v>74</v>
      </c>
      <c r="D51" s="16">
        <v>30</v>
      </c>
      <c r="E51" s="16" t="s">
        <v>87</v>
      </c>
      <c r="F51" s="59">
        <v>220</v>
      </c>
      <c r="G51" s="60">
        <f>F51*D51</f>
        <v>6600</v>
      </c>
    </row>
    <row r="52" spans="2:7" x14ac:dyDescent="0.25">
      <c r="B52" s="57" t="s">
        <v>88</v>
      </c>
      <c r="C52" s="16" t="s">
        <v>78</v>
      </c>
      <c r="D52" s="16">
        <v>3</v>
      </c>
      <c r="E52" s="16" t="s">
        <v>87</v>
      </c>
      <c r="F52" s="59">
        <v>250</v>
      </c>
      <c r="G52" s="60">
        <f>F52*D52</f>
        <v>750</v>
      </c>
    </row>
    <row r="53" spans="2:7" x14ac:dyDescent="0.25">
      <c r="B53" s="57" t="s">
        <v>89</v>
      </c>
      <c r="C53" s="16" t="s">
        <v>78</v>
      </c>
      <c r="D53" s="16">
        <v>108</v>
      </c>
      <c r="E53" s="16" t="s">
        <v>90</v>
      </c>
      <c r="F53" s="59">
        <v>3200</v>
      </c>
      <c r="G53" s="60">
        <f>F53*D53</f>
        <v>345600</v>
      </c>
    </row>
    <row r="54" spans="2:7" x14ac:dyDescent="0.25">
      <c r="B54" s="57" t="s">
        <v>91</v>
      </c>
      <c r="C54" s="16" t="s">
        <v>92</v>
      </c>
      <c r="D54" s="16">
        <v>8</v>
      </c>
      <c r="E54" s="16" t="s">
        <v>90</v>
      </c>
      <c r="F54" s="59">
        <v>12500</v>
      </c>
      <c r="G54" s="60">
        <f>F54*D54</f>
        <v>100000</v>
      </c>
    </row>
    <row r="55" spans="2:7" x14ac:dyDescent="0.25">
      <c r="B55" s="56" t="s">
        <v>93</v>
      </c>
      <c r="C55" s="16"/>
      <c r="D55" s="16"/>
      <c r="E55" s="16"/>
      <c r="F55" s="59"/>
      <c r="G55" s="60"/>
    </row>
    <row r="56" spans="2:7" ht="28.5" x14ac:dyDescent="0.25">
      <c r="B56" s="57" t="s">
        <v>94</v>
      </c>
      <c r="C56" s="16" t="s">
        <v>95</v>
      </c>
      <c r="D56" s="16">
        <v>1000</v>
      </c>
      <c r="E56" s="16" t="s">
        <v>96</v>
      </c>
      <c r="F56" s="59">
        <v>200</v>
      </c>
      <c r="G56" s="60">
        <f>F56*D56</f>
        <v>200000</v>
      </c>
    </row>
    <row r="57" spans="2:7" x14ac:dyDescent="0.25">
      <c r="B57" s="32" t="s">
        <v>30</v>
      </c>
      <c r="C57" s="33"/>
      <c r="D57" s="33"/>
      <c r="E57" s="33"/>
      <c r="F57" s="34"/>
      <c r="G57" s="35">
        <f>SUM(G41:G56)</f>
        <v>671620</v>
      </c>
    </row>
    <row r="58" spans="2:7" x14ac:dyDescent="0.25">
      <c r="B58" s="19"/>
      <c r="C58" s="19"/>
      <c r="D58" s="19"/>
      <c r="E58" s="36"/>
      <c r="F58" s="27"/>
      <c r="G58" s="27"/>
    </row>
    <row r="59" spans="2:7" x14ac:dyDescent="0.25">
      <c r="B59" s="21" t="s">
        <v>31</v>
      </c>
      <c r="C59" s="28"/>
      <c r="D59" s="28"/>
      <c r="E59" s="28"/>
      <c r="F59" s="22"/>
      <c r="G59" s="22"/>
    </row>
    <row r="60" spans="2:7" ht="24" x14ac:dyDescent="0.25">
      <c r="B60" s="50" t="s">
        <v>32</v>
      </c>
      <c r="C60" s="45" t="s">
        <v>28</v>
      </c>
      <c r="D60" s="45" t="s">
        <v>29</v>
      </c>
      <c r="E60" s="50" t="s">
        <v>17</v>
      </c>
      <c r="F60" s="45" t="s">
        <v>18</v>
      </c>
      <c r="G60" s="50" t="s">
        <v>19</v>
      </c>
    </row>
    <row r="61" spans="2:7" ht="27" x14ac:dyDescent="0.25">
      <c r="B61" s="97" t="s">
        <v>97</v>
      </c>
      <c r="C61" s="98" t="s">
        <v>98</v>
      </c>
      <c r="D61" s="99">
        <v>214</v>
      </c>
      <c r="E61" s="98" t="s">
        <v>63</v>
      </c>
      <c r="F61" s="100">
        <v>2000</v>
      </c>
      <c r="G61" s="101">
        <f>D61*F61</f>
        <v>428000</v>
      </c>
    </row>
    <row r="62" spans="2:7" x14ac:dyDescent="0.25">
      <c r="B62" s="32" t="s">
        <v>33</v>
      </c>
      <c r="C62" s="33"/>
      <c r="D62" s="33"/>
      <c r="E62" s="33"/>
      <c r="F62" s="34"/>
      <c r="G62" s="35">
        <f>SUM(G61)</f>
        <v>428000</v>
      </c>
    </row>
    <row r="63" spans="2:7" x14ac:dyDescent="0.25">
      <c r="B63" s="19"/>
      <c r="C63" s="19"/>
      <c r="D63" s="19"/>
      <c r="E63" s="19"/>
      <c r="F63" s="27"/>
      <c r="G63" s="27"/>
    </row>
    <row r="64" spans="2:7" x14ac:dyDescent="0.25">
      <c r="B64" s="61" t="s">
        <v>34</v>
      </c>
      <c r="C64" s="62"/>
      <c r="D64" s="62"/>
      <c r="E64" s="62"/>
      <c r="F64" s="62"/>
      <c r="G64" s="63">
        <f>G27+G32+G37+G57+G62</f>
        <v>1131620</v>
      </c>
    </row>
    <row r="65" spans="2:7" x14ac:dyDescent="0.25">
      <c r="B65" s="64" t="s">
        <v>35</v>
      </c>
      <c r="C65" s="38"/>
      <c r="D65" s="38"/>
      <c r="E65" s="38"/>
      <c r="F65" s="38"/>
      <c r="G65" s="65">
        <f>G64*0.05</f>
        <v>56581</v>
      </c>
    </row>
    <row r="66" spans="2:7" x14ac:dyDescent="0.25">
      <c r="B66" s="66" t="s">
        <v>36</v>
      </c>
      <c r="C66" s="37"/>
      <c r="D66" s="37"/>
      <c r="E66" s="37"/>
      <c r="F66" s="37"/>
      <c r="G66" s="67">
        <f>G65+G64</f>
        <v>1188201</v>
      </c>
    </row>
    <row r="67" spans="2:7" x14ac:dyDescent="0.25">
      <c r="B67" s="64" t="s">
        <v>37</v>
      </c>
      <c r="C67" s="38"/>
      <c r="D67" s="38"/>
      <c r="E67" s="38"/>
      <c r="F67" s="38"/>
      <c r="G67" s="65">
        <f>G12</f>
        <v>1837500</v>
      </c>
    </row>
    <row r="68" spans="2:7" x14ac:dyDescent="0.25">
      <c r="B68" s="68" t="s">
        <v>38</v>
      </c>
      <c r="C68" s="69"/>
      <c r="D68" s="69"/>
      <c r="E68" s="69"/>
      <c r="F68" s="69"/>
      <c r="G68" s="70">
        <f>G67-G66</f>
        <v>649299</v>
      </c>
    </row>
    <row r="69" spans="2:7" x14ac:dyDescent="0.25">
      <c r="B69" s="6" t="s">
        <v>39</v>
      </c>
      <c r="C69" s="7"/>
      <c r="D69" s="7"/>
      <c r="E69" s="7"/>
      <c r="F69" s="7"/>
      <c r="G69" s="3"/>
    </row>
    <row r="70" spans="2:7" x14ac:dyDescent="0.25">
      <c r="B70" s="8"/>
      <c r="C70" s="7"/>
      <c r="D70" s="7"/>
      <c r="E70" s="7"/>
      <c r="F70" s="7"/>
      <c r="G70" s="3"/>
    </row>
    <row r="71" spans="2:7" x14ac:dyDescent="0.25">
      <c r="B71" s="39" t="s">
        <v>40</v>
      </c>
      <c r="C71" s="5"/>
      <c r="D71" s="5"/>
      <c r="E71" s="5"/>
      <c r="F71" s="5"/>
      <c r="G71" s="3"/>
    </row>
    <row r="72" spans="2:7" x14ac:dyDescent="0.25">
      <c r="B72" s="11" t="s">
        <v>41</v>
      </c>
      <c r="C72" s="5"/>
      <c r="D72" s="5"/>
      <c r="E72" s="5"/>
      <c r="F72" s="5"/>
      <c r="G72" s="3"/>
    </row>
    <row r="73" spans="2:7" x14ac:dyDescent="0.25">
      <c r="B73" s="11" t="s">
        <v>42</v>
      </c>
      <c r="C73" s="5"/>
      <c r="D73" s="5"/>
      <c r="E73" s="5"/>
      <c r="F73" s="5"/>
      <c r="G73" s="3"/>
    </row>
    <row r="74" spans="2:7" x14ac:dyDescent="0.25">
      <c r="B74" s="11" t="s">
        <v>43</v>
      </c>
      <c r="C74" s="5"/>
      <c r="D74" s="5"/>
      <c r="E74" s="5"/>
      <c r="F74" s="5"/>
      <c r="G74" s="3"/>
    </row>
    <row r="75" spans="2:7" x14ac:dyDescent="0.25">
      <c r="B75" s="11" t="s">
        <v>44</v>
      </c>
      <c r="C75" s="5"/>
      <c r="D75" s="5"/>
      <c r="E75" s="5"/>
      <c r="F75" s="5"/>
      <c r="G75" s="3"/>
    </row>
    <row r="76" spans="2:7" x14ac:dyDescent="0.25">
      <c r="B76" s="11" t="s">
        <v>45</v>
      </c>
      <c r="C76" s="5"/>
      <c r="D76" s="5"/>
      <c r="E76" s="5"/>
      <c r="F76" s="5"/>
      <c r="G76" s="3"/>
    </row>
    <row r="77" spans="2:7" x14ac:dyDescent="0.25">
      <c r="B77" s="11" t="s">
        <v>46</v>
      </c>
      <c r="C77" s="5"/>
      <c r="D77" s="5"/>
      <c r="E77" s="5"/>
      <c r="F77" s="5"/>
      <c r="G77" s="3"/>
    </row>
    <row r="78" spans="2:7" x14ac:dyDescent="0.25">
      <c r="B78" s="11" t="s">
        <v>106</v>
      </c>
      <c r="C78" s="94" t="s">
        <v>107</v>
      </c>
      <c r="D78" s="95" t="s">
        <v>108</v>
      </c>
      <c r="E78" s="95" t="s">
        <v>109</v>
      </c>
      <c r="F78" s="95" t="s">
        <v>110</v>
      </c>
      <c r="G78" s="3"/>
    </row>
    <row r="79" spans="2:7" x14ac:dyDescent="0.25">
      <c r="B79" s="11"/>
      <c r="C79" s="94" t="s">
        <v>111</v>
      </c>
      <c r="D79" s="94">
        <v>250</v>
      </c>
      <c r="E79" s="96">
        <v>2000</v>
      </c>
      <c r="F79" s="96">
        <f>D79*E79</f>
        <v>500000</v>
      </c>
      <c r="G79" s="3"/>
    </row>
    <row r="80" spans="2:7" x14ac:dyDescent="0.25">
      <c r="B80" s="11"/>
      <c r="C80" s="94" t="s">
        <v>112</v>
      </c>
      <c r="D80" s="94">
        <v>214</v>
      </c>
      <c r="E80" s="96">
        <v>6250</v>
      </c>
      <c r="F80" s="96">
        <f>D80*E80</f>
        <v>1337500</v>
      </c>
      <c r="G80" s="3"/>
    </row>
    <row r="81" spans="2:7" x14ac:dyDescent="0.25">
      <c r="B81" s="11"/>
      <c r="C81" s="104" t="s">
        <v>113</v>
      </c>
      <c r="D81" s="104"/>
      <c r="E81" s="104"/>
      <c r="F81" s="96">
        <f>F80+F79</f>
        <v>1837500</v>
      </c>
      <c r="G81" s="3"/>
    </row>
    <row r="82" spans="2:7" x14ac:dyDescent="0.25">
      <c r="B82" s="11"/>
      <c r="C82" s="5"/>
      <c r="D82" s="5"/>
      <c r="E82" s="5"/>
      <c r="F82" s="5"/>
      <c r="G82" s="3"/>
    </row>
    <row r="83" spans="2:7" x14ac:dyDescent="0.25">
      <c r="B83" s="10"/>
      <c r="C83" s="5"/>
      <c r="D83" s="5"/>
      <c r="E83" s="5"/>
      <c r="F83" s="5"/>
      <c r="G83" s="3"/>
    </row>
    <row r="84" spans="2:7" x14ac:dyDescent="0.25">
      <c r="B84" s="102" t="s">
        <v>47</v>
      </c>
      <c r="C84" s="103"/>
      <c r="D84" s="41"/>
      <c r="E84" s="1"/>
      <c r="F84" s="1"/>
      <c r="G84" s="3"/>
    </row>
    <row r="85" spans="2:7" x14ac:dyDescent="0.25">
      <c r="B85" s="71" t="s">
        <v>32</v>
      </c>
      <c r="C85" s="71" t="s">
        <v>48</v>
      </c>
      <c r="D85" s="72" t="s">
        <v>49</v>
      </c>
      <c r="E85" s="1"/>
      <c r="F85" s="1"/>
      <c r="G85" s="3"/>
    </row>
    <row r="86" spans="2:7" x14ac:dyDescent="0.25">
      <c r="B86" s="73" t="s">
        <v>50</v>
      </c>
      <c r="C86" s="74">
        <f>G27</f>
        <v>32000</v>
      </c>
      <c r="D86" s="75">
        <f>(C86/C92)</f>
        <v>2.6931470348871951E-2</v>
      </c>
      <c r="E86" s="1"/>
      <c r="F86" s="1"/>
      <c r="G86" s="3"/>
    </row>
    <row r="87" spans="2:7" x14ac:dyDescent="0.25">
      <c r="B87" s="73" t="s">
        <v>51</v>
      </c>
      <c r="C87" s="76">
        <f>G3843</f>
        <v>0</v>
      </c>
      <c r="D87" s="75">
        <v>0</v>
      </c>
      <c r="E87" s="1"/>
      <c r="F87" s="1"/>
      <c r="G87" s="3"/>
    </row>
    <row r="88" spans="2:7" x14ac:dyDescent="0.25">
      <c r="B88" s="73" t="s">
        <v>52</v>
      </c>
      <c r="C88" s="74">
        <f>G37</f>
        <v>0</v>
      </c>
      <c r="D88" s="75">
        <f>(C88/C92)</f>
        <v>0</v>
      </c>
      <c r="E88" s="1"/>
      <c r="F88" s="1"/>
      <c r="G88" s="3"/>
    </row>
    <row r="89" spans="2:7" x14ac:dyDescent="0.25">
      <c r="B89" s="73" t="s">
        <v>27</v>
      </c>
      <c r="C89" s="74">
        <f>G57</f>
        <v>671620</v>
      </c>
      <c r="D89" s="75">
        <f>(C89/C92)</f>
        <v>0.56524106611591807</v>
      </c>
      <c r="E89" s="1"/>
      <c r="F89" s="1"/>
      <c r="G89" s="3"/>
    </row>
    <row r="90" spans="2:7" x14ac:dyDescent="0.25">
      <c r="B90" s="73" t="s">
        <v>53</v>
      </c>
      <c r="C90" s="77">
        <f>G62</f>
        <v>428000</v>
      </c>
      <c r="D90" s="75">
        <f>(C90/C92)</f>
        <v>0.36020841591616232</v>
      </c>
      <c r="E90" s="2"/>
      <c r="F90" s="2"/>
      <c r="G90" s="3"/>
    </row>
    <row r="91" spans="2:7" x14ac:dyDescent="0.25">
      <c r="B91" s="73" t="s">
        <v>54</v>
      </c>
      <c r="C91" s="77">
        <f>G65</f>
        <v>56581</v>
      </c>
      <c r="D91" s="75">
        <f>(C91/C92)</f>
        <v>4.7619047619047616E-2</v>
      </c>
      <c r="E91" s="2"/>
      <c r="F91" s="2"/>
      <c r="G91" s="3"/>
    </row>
    <row r="92" spans="2:7" x14ac:dyDescent="0.25">
      <c r="B92" s="71" t="s">
        <v>55</v>
      </c>
      <c r="C92" s="78">
        <f>SUM(C86:C91)</f>
        <v>1188201</v>
      </c>
      <c r="D92" s="79">
        <f>SUM(D86:D91)</f>
        <v>1</v>
      </c>
      <c r="E92" s="2"/>
      <c r="F92" s="2"/>
      <c r="G92" s="3"/>
    </row>
    <row r="93" spans="2:7" x14ac:dyDescent="0.25">
      <c r="B93" s="8"/>
      <c r="C93" s="7"/>
      <c r="D93" s="7"/>
      <c r="E93" s="7"/>
      <c r="F93" s="7"/>
      <c r="G93" s="3"/>
    </row>
    <row r="94" spans="2:7" x14ac:dyDescent="0.25">
      <c r="B94" s="9"/>
      <c r="C94" s="7"/>
      <c r="D94" s="7"/>
      <c r="E94" s="7"/>
      <c r="F94" s="7"/>
      <c r="G94" s="3"/>
    </row>
    <row r="95" spans="2:7" x14ac:dyDescent="0.25">
      <c r="B95" s="13"/>
      <c r="C95" s="40" t="s">
        <v>60</v>
      </c>
      <c r="D95" s="13"/>
      <c r="E95" s="13"/>
      <c r="F95" s="2"/>
      <c r="G95" s="3"/>
    </row>
    <row r="96" spans="2:7" x14ac:dyDescent="0.25">
      <c r="B96" s="71" t="s">
        <v>58</v>
      </c>
      <c r="C96" s="80">
        <v>200</v>
      </c>
      <c r="D96" s="80">
        <v>250</v>
      </c>
      <c r="E96" s="80">
        <v>300</v>
      </c>
      <c r="F96" s="12"/>
      <c r="G96" s="4"/>
    </row>
    <row r="97" spans="2:7" x14ac:dyDescent="0.25">
      <c r="B97" s="71" t="s">
        <v>59</v>
      </c>
      <c r="C97" s="78">
        <f>(G66/C96)</f>
        <v>5941.0050000000001</v>
      </c>
      <c r="D97" s="78">
        <f>(G66/D96)</f>
        <v>4752.8040000000001</v>
      </c>
      <c r="E97" s="78">
        <f>(G66/E96)</f>
        <v>3960.67</v>
      </c>
      <c r="F97" s="12"/>
      <c r="G97" s="4"/>
    </row>
    <row r="98" spans="2:7" x14ac:dyDescent="0.25">
      <c r="B98" s="11" t="s">
        <v>56</v>
      </c>
      <c r="C98" s="5"/>
      <c r="D98" s="5"/>
      <c r="E98" s="5"/>
      <c r="F98" s="5"/>
      <c r="G98" s="5"/>
    </row>
  </sheetData>
  <mergeCells count="9">
    <mergeCell ref="B84:C84"/>
    <mergeCell ref="C81:E81"/>
    <mergeCell ref="E15:F15"/>
    <mergeCell ref="B17:G17"/>
    <mergeCell ref="E9:F9"/>
    <mergeCell ref="E10:F10"/>
    <mergeCell ref="E11:F11"/>
    <mergeCell ref="E13:F13"/>
    <mergeCell ref="E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2021-02-16T01:57:51Z</dcterms:modified>
</cp:coreProperties>
</file>