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Bovinos de carne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36" i="1"/>
  <c r="G37" i="1"/>
  <c r="G39" i="1"/>
  <c r="G40" i="1"/>
  <c r="G42" i="1"/>
  <c r="G43" i="1"/>
  <c r="G44" i="1"/>
  <c r="G45" i="1"/>
  <c r="G46" i="1"/>
  <c r="G47" i="1"/>
  <c r="G48" i="1"/>
  <c r="G49" i="1"/>
  <c r="G55" i="1"/>
  <c r="G58" i="1"/>
  <c r="G56" i="1"/>
  <c r="G57" i="1"/>
  <c r="C83" i="1"/>
  <c r="C78" i="1"/>
  <c r="D72" i="1"/>
  <c r="D75" i="1"/>
  <c r="D76" i="1"/>
  <c r="D77" i="1"/>
  <c r="D74" i="1"/>
  <c r="D78" i="1"/>
  <c r="D83" i="1"/>
  <c r="G59" i="1"/>
  <c r="E83" i="1"/>
</calcChain>
</file>

<file path=xl/sharedStrings.xml><?xml version="1.0" encoding="utf-8"?>
<sst xmlns="http://schemas.openxmlformats.org/spreadsheetml/2006/main" count="131" uniqueCount="97">
  <si>
    <t>RUBRO O CULTIVO</t>
  </si>
  <si>
    <t>Bovinos</t>
  </si>
  <si>
    <t>RENDIMIENTO (kg de carne/Há.)</t>
  </si>
  <si>
    <t>NIVEL TECNOLÓGICO</t>
  </si>
  <si>
    <t>Clavel y mezclas</t>
  </si>
  <si>
    <t>FECHA ESTIMADA  PRECIO VENTA</t>
  </si>
  <si>
    <t>MARZO/ABRIL  2021</t>
  </si>
  <si>
    <t>REGIÓN</t>
  </si>
  <si>
    <t>Medio</t>
  </si>
  <si>
    <t>PRECIO ESPERADO ($/kg)</t>
  </si>
  <si>
    <t>ÁREA</t>
  </si>
  <si>
    <t>La Araucania</t>
  </si>
  <si>
    <t>INGRESO ESPERADO, CON IVA ($)</t>
  </si>
  <si>
    <t>COMUNA/LOCALIDAD</t>
  </si>
  <si>
    <t>Traiguen</t>
  </si>
  <si>
    <t>DESTINO PRODUCCIÓN</t>
  </si>
  <si>
    <t>Venta en el predio</t>
  </si>
  <si>
    <t>FECHA PRECIO INSUMOS</t>
  </si>
  <si>
    <t>Traiguen/ sectores del sector Sur</t>
  </si>
  <si>
    <t>FECHA DE COSECHA</t>
  </si>
  <si>
    <t>MARZO/ ABRIL 2021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</si>
  <si>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</si>
  <si>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</si>
  <si>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</si>
  <si>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</si>
  <si>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</si>
  <si>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</si>
  <si>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</si>
  <si>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</si>
  <si>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</si>
  <si>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</si>
  <si>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</si>
  <si>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JH</t>
  </si>
  <si>
    <t>Enero-Diciembre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</si>
  <si>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</si>
  <si>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</si>
  <si>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</si>
  <si>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</si>
  <si>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</si>
  <si>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</si>
  <si>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</si>
  <si>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</si>
  <si>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</si>
  <si>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</si>
  <si>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 CAN 27</t>
  </si>
  <si>
    <t>Kg</t>
  </si>
  <si>
    <t>Agosto-Septiembre</t>
  </si>
  <si>
    <t>S.F.T.</t>
  </si>
  <si>
    <t>Abril-Mayo</t>
  </si>
  <si>
    <t>ALIMENTACION SUPLEMENTARIA</t>
  </si>
  <si>
    <t>Forrage (fardos)</t>
  </si>
  <si>
    <t>Junio-Juliio</t>
  </si>
  <si>
    <t>Pradera suplementaria</t>
  </si>
  <si>
    <t>ha</t>
  </si>
  <si>
    <t>SANIDAD E INSEMINACION</t>
  </si>
  <si>
    <t>Anticostridiales</t>
  </si>
  <si>
    <t>Dosis</t>
  </si>
  <si>
    <t>Abril - Octubre</t>
  </si>
  <si>
    <t>Antiparasitario interno</t>
  </si>
  <si>
    <t>Vacunas (Carbunclo y bruselosis)</t>
  </si>
  <si>
    <t>Diciembre</t>
  </si>
  <si>
    <t>RB-51</t>
  </si>
  <si>
    <t>Octubre</t>
  </si>
  <si>
    <t>Insecticida</t>
  </si>
  <si>
    <t>Enero</t>
  </si>
  <si>
    <t>Inseminación (costo total)</t>
  </si>
  <si>
    <t>Castración y materiales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</si>
  <si>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</si>
  <si>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</si>
  <si>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</si>
  <si>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</si>
  <si>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</si>
  <si>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</si>
  <si>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</si>
  <si>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</si>
  <si>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</si>
  <si>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</si>
  <si>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</si>
  <si>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</si>
  <si>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</si>
  <si>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</si>
  <si>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</si>
  <si>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</si>
  <si>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</si>
  <si>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</si>
  <si>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</si>
  <si>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</si>
  <si>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</si>
  <si>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</si>
  <si>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</si>
  <si>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</si>
  <si>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</si>
  <si>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</si>
  <si>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($/kilo)</t>
  </si>
  <si>
    <t>Rendimiento (kg de carne/ha)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</si>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</sst>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\ _€_-;\-* #,##0.00\ _€_-;_-* &quot;-&quot;??\ _€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801F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</borders>
  <cellStyleXfs count="6">
    <xf numFmtId="0" fontId="0" fillId="0" borderId="0" applyNumberFormat="0" applyFill="0" applyBorder="0" applyProtection="0"/>
    <xf numFmtId="0" fontId="19" fillId="0" borderId="2"/>
    <xf numFmtId="164" fontId="1" fillId="0" borderId="2" applyFont="0" applyFill="0" applyBorder="0" applyAlignment="0" applyProtection="0"/>
    <xf numFmtId="0" fontId="23" fillId="0" borderId="2" applyNumberFormat="0" applyFill="0" applyBorder="0" applyProtection="0"/>
    <xf numFmtId="43" fontId="23" fillId="0" borderId="2" applyFont="0" applyFill="0" applyBorder="0" applyAlignment="0" applyProtection="0"/>
    <xf numFmtId="0" fontId="24" fillId="0" borderId="2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14" fillId="6" borderId="2" xfId="0" applyFont="1" applyFill="1" applyBorder="1" applyAlignment="1"/>
    <xf numFmtId="49" fontId="12" fillId="7" borderId="3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166" fontId="16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49" fontId="14" fillId="7" borderId="5" xfId="0" applyNumberFormat="1" applyFont="1" applyFill="1" applyBorder="1" applyAlignment="1"/>
    <xf numFmtId="0" fontId="14" fillId="8" borderId="8" xfId="0" applyFont="1" applyFill="1" applyBorder="1" applyAlignment="1"/>
    <xf numFmtId="0" fontId="14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0" fontId="14" fillId="2" borderId="11" xfId="0" applyFont="1" applyFill="1" applyBorder="1" applyAlignment="1"/>
    <xf numFmtId="49" fontId="14" fillId="2" borderId="12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49" fontId="14" fillId="2" borderId="14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14" fillId="2" borderId="16" xfId="0" applyFont="1" applyFill="1" applyBorder="1" applyAlignment="1"/>
    <xf numFmtId="0" fontId="12" fillId="6" borderId="2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0" fontId="9" fillId="8" borderId="17" xfId="0" applyFont="1" applyFill="1" applyBorder="1" applyAlignment="1">
      <alignment vertical="center"/>
    </xf>
    <xf numFmtId="49" fontId="12" fillId="7" borderId="18" xfId="0" applyNumberFormat="1" applyFont="1" applyFill="1" applyBorder="1" applyAlignment="1">
      <alignment vertical="center"/>
    </xf>
    <xf numFmtId="0" fontId="12" fillId="7" borderId="19" xfId="0" applyNumberFormat="1" applyFont="1" applyFill="1" applyBorder="1" applyAlignment="1">
      <alignment vertical="center"/>
    </xf>
    <xf numFmtId="0" fontId="12" fillId="7" borderId="20" xfId="0" applyNumberFormat="1" applyFont="1" applyFill="1" applyBorder="1" applyAlignment="1">
      <alignment vertical="center"/>
    </xf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2" borderId="32" xfId="0" applyFont="1" applyFill="1" applyBorder="1" applyAlignment="1"/>
    <xf numFmtId="0" fontId="14" fillId="0" borderId="28" xfId="1" applyFont="1" applyFill="1" applyBorder="1" applyAlignment="1">
      <alignment horizontal="left"/>
    </xf>
    <xf numFmtId="49" fontId="2" fillId="3" borderId="40" xfId="0" applyNumberFormat="1" applyFont="1" applyFill="1" applyBorder="1" applyAlignment="1">
      <alignment horizontal="left" vertical="center"/>
    </xf>
    <xf numFmtId="49" fontId="12" fillId="2" borderId="54" xfId="0" applyNumberFormat="1" applyFont="1" applyFill="1" applyBorder="1" applyAlignment="1">
      <alignment vertical="center"/>
    </xf>
    <xf numFmtId="3" fontId="12" fillId="2" borderId="36" xfId="0" applyNumberFormat="1" applyFont="1" applyFill="1" applyBorder="1" applyAlignment="1">
      <alignment vertical="center"/>
    </xf>
    <xf numFmtId="9" fontId="14" fillId="2" borderId="55" xfId="0" applyNumberFormat="1" applyFont="1" applyFill="1" applyBorder="1" applyAlignment="1"/>
    <xf numFmtId="0" fontId="12" fillId="2" borderId="36" xfId="0" applyNumberFormat="1" applyFont="1" applyFill="1" applyBorder="1" applyAlignment="1">
      <alignment vertical="center"/>
    </xf>
    <xf numFmtId="167" fontId="12" fillId="2" borderId="36" xfId="0" applyNumberFormat="1" applyFont="1" applyFill="1" applyBorder="1" applyAlignment="1">
      <alignment vertical="center"/>
    </xf>
    <xf numFmtId="49" fontId="12" fillId="7" borderId="56" xfId="0" applyNumberFormat="1" applyFont="1" applyFill="1" applyBorder="1" applyAlignment="1">
      <alignment vertical="center"/>
    </xf>
    <xf numFmtId="167" fontId="12" fillId="7" borderId="57" xfId="0" applyNumberFormat="1" applyFont="1" applyFill="1" applyBorder="1" applyAlignment="1">
      <alignment vertical="center"/>
    </xf>
    <xf numFmtId="9" fontId="12" fillId="7" borderId="58" xfId="0" applyNumberFormat="1" applyFont="1" applyFill="1" applyBorder="1" applyAlignment="1">
      <alignment vertical="center"/>
    </xf>
    <xf numFmtId="167" fontId="12" fillId="7" borderId="58" xfId="0" applyNumberFormat="1" applyFont="1" applyFill="1" applyBorder="1" applyAlignment="1">
      <alignment vertical="center"/>
    </xf>
    <xf numFmtId="0" fontId="0" fillId="2" borderId="59" xfId="0" applyFont="1" applyFill="1" applyBorder="1" applyAlignment="1"/>
    <xf numFmtId="0" fontId="26" fillId="2" borderId="39" xfId="0" applyFont="1" applyFill="1" applyBorder="1" applyAlignment="1">
      <alignment horizontal="left"/>
    </xf>
    <xf numFmtId="49" fontId="17" fillId="8" borderId="6" xfId="0" applyNumberFormat="1" applyFont="1" applyFill="1" applyBorder="1" applyAlignment="1">
      <alignment vertical="center"/>
    </xf>
    <xf numFmtId="0" fontId="12" fillId="8" borderId="7" xfId="0" applyFont="1" applyFill="1" applyBorder="1" applyAlignment="1">
      <alignment vertical="center"/>
    </xf>
    <xf numFmtId="49" fontId="2" fillId="3" borderId="33" xfId="0" applyNumberFormat="1" applyFont="1" applyFill="1" applyBorder="1" applyAlignment="1">
      <alignment horizontal="left" vertical="center" wrapText="1"/>
    </xf>
    <xf numFmtId="0" fontId="27" fillId="0" borderId="34" xfId="0" applyFont="1" applyBorder="1" applyAlignment="1">
      <alignment horizontal="left" wrapText="1"/>
    </xf>
    <xf numFmtId="0" fontId="3" fillId="2" borderId="35" xfId="0" applyFont="1" applyFill="1" applyBorder="1" applyAlignment="1">
      <alignment horizontal="left"/>
    </xf>
    <xf numFmtId="49" fontId="4" fillId="3" borderId="36" xfId="0" applyNumberFormat="1" applyFont="1" applyFill="1" applyBorder="1" applyAlignment="1">
      <alignment horizontal="left" wrapText="1"/>
    </xf>
    <xf numFmtId="0" fontId="4" fillId="4" borderId="36" xfId="0" applyFont="1" applyFill="1" applyBorder="1" applyAlignment="1">
      <alignment horizontal="left" wrapText="1"/>
    </xf>
    <xf numFmtId="3" fontId="27" fillId="0" borderId="34" xfId="0" applyNumberFormat="1" applyFont="1" applyBorder="1" applyAlignment="1">
      <alignment horizontal="left"/>
    </xf>
    <xf numFmtId="0" fontId="27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27" fillId="0" borderId="34" xfId="0" applyFont="1" applyBorder="1" applyAlignment="1">
      <alignment horizontal="left" vertical="center" wrapText="1"/>
    </xf>
    <xf numFmtId="1" fontId="28" fillId="0" borderId="34" xfId="2" applyNumberFormat="1" applyFont="1" applyBorder="1" applyAlignment="1">
      <alignment horizontal="left"/>
    </xf>
    <xf numFmtId="3" fontId="28" fillId="0" borderId="34" xfId="2" applyNumberFormat="1" applyFont="1" applyBorder="1" applyAlignment="1">
      <alignment horizontal="left"/>
    </xf>
    <xf numFmtId="0" fontId="28" fillId="0" borderId="34" xfId="0" applyFont="1" applyBorder="1" applyAlignment="1">
      <alignment horizontal="left" wrapText="1"/>
    </xf>
    <xf numFmtId="0" fontId="3" fillId="2" borderId="37" xfId="0" applyFont="1" applyFill="1" applyBorder="1" applyAlignment="1">
      <alignment horizontal="left" wrapText="1"/>
    </xf>
    <xf numFmtId="17" fontId="27" fillId="0" borderId="34" xfId="0" applyNumberFormat="1" applyFont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27" fillId="0" borderId="34" xfId="0" applyFont="1" applyBorder="1" applyAlignment="1">
      <alignment horizontal="left" vertical="center"/>
    </xf>
    <xf numFmtId="1" fontId="27" fillId="0" borderId="34" xfId="2" applyNumberFormat="1" applyFont="1" applyBorder="1" applyAlignment="1">
      <alignment horizontal="left"/>
    </xf>
    <xf numFmtId="49" fontId="25" fillId="3" borderId="36" xfId="0" applyNumberFormat="1" applyFont="1" applyFill="1" applyBorder="1" applyAlignment="1">
      <alignment horizontal="left" vertical="center"/>
    </xf>
    <xf numFmtId="0" fontId="25" fillId="4" borderId="36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/>
    </xf>
    <xf numFmtId="49" fontId="25" fillId="5" borderId="40" xfId="0" applyNumberFormat="1" applyFont="1" applyFill="1" applyBorder="1" applyAlignment="1">
      <alignment horizontal="left" vertical="center"/>
    </xf>
    <xf numFmtId="0" fontId="26" fillId="2" borderId="41" xfId="0" applyFont="1" applyFill="1" applyBorder="1" applyAlignment="1">
      <alignment horizontal="left" vertical="center"/>
    </xf>
    <xf numFmtId="0" fontId="26" fillId="2" borderId="31" xfId="0" applyFont="1" applyFill="1" applyBorder="1" applyAlignment="1">
      <alignment horizontal="left" vertical="center"/>
    </xf>
    <xf numFmtId="49" fontId="25" fillId="3" borderId="36" xfId="0" applyNumberFormat="1" applyFont="1" applyFill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168" fontId="28" fillId="0" borderId="34" xfId="2" applyNumberFormat="1" applyFont="1" applyBorder="1" applyAlignment="1">
      <alignment horizontal="left" vertical="center"/>
    </xf>
    <xf numFmtId="49" fontId="7" fillId="3" borderId="36" xfId="0" applyNumberFormat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3" fontId="7" fillId="3" borderId="36" xfId="0" applyNumberFormat="1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3" fontId="3" fillId="2" borderId="39" xfId="0" applyNumberFormat="1" applyFont="1" applyFill="1" applyBorder="1" applyAlignment="1">
      <alignment horizontal="left"/>
    </xf>
    <xf numFmtId="49" fontId="2" fillId="5" borderId="21" xfId="0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49" fontId="2" fillId="3" borderId="28" xfId="0" applyNumberFormat="1" applyFont="1" applyFill="1" applyBorder="1" applyAlignment="1">
      <alignment horizontal="left" vertical="center"/>
    </xf>
    <xf numFmtId="49" fontId="2" fillId="3" borderId="28" xfId="0" applyNumberFormat="1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/>
    </xf>
    <xf numFmtId="49" fontId="4" fillId="3" borderId="28" xfId="0" applyNumberFormat="1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3" fontId="3" fillId="2" borderId="25" xfId="0" applyNumberFormat="1" applyFont="1" applyFill="1" applyBorder="1" applyAlignment="1">
      <alignment horizontal="left"/>
    </xf>
    <xf numFmtId="3" fontId="14" fillId="0" borderId="28" xfId="1" applyNumberFormat="1" applyFont="1" applyFill="1" applyBorder="1" applyAlignment="1">
      <alignment horizontal="left"/>
    </xf>
    <xf numFmtId="3" fontId="18" fillId="0" borderId="28" xfId="1" applyNumberFormat="1" applyFont="1" applyFill="1" applyBorder="1" applyAlignment="1">
      <alignment horizontal="left"/>
    </xf>
    <xf numFmtId="49" fontId="7" fillId="3" borderId="28" xfId="0" applyNumberFormat="1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3" fontId="7" fillId="3" borderId="28" xfId="0" applyNumberFormat="1" applyFont="1" applyFill="1" applyBorder="1" applyAlignment="1">
      <alignment horizontal="left" vertical="center"/>
    </xf>
    <xf numFmtId="49" fontId="2" fillId="5" borderId="42" xfId="0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49" fontId="2" fillId="3" borderId="40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168" fontId="21" fillId="9" borderId="34" xfId="2" applyNumberFormat="1" applyFont="1" applyFill="1" applyBorder="1" applyAlignment="1">
      <alignment horizontal="left"/>
    </xf>
    <xf numFmtId="168" fontId="21" fillId="0" borderId="34" xfId="2" applyNumberFormat="1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168" fontId="20" fillId="0" borderId="34" xfId="0" applyNumberFormat="1" applyFont="1" applyBorder="1" applyAlignment="1">
      <alignment horizontal="left"/>
    </xf>
    <xf numFmtId="49" fontId="8" fillId="3" borderId="44" xfId="0" applyNumberFormat="1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3" fontId="8" fillId="3" borderId="44" xfId="0" applyNumberFormat="1" applyFont="1" applyFill="1" applyBorder="1" applyAlignment="1">
      <alignment horizontal="left" vertical="center"/>
    </xf>
    <xf numFmtId="49" fontId="5" fillId="2" borderId="36" xfId="0" applyNumberFormat="1" applyFont="1" applyFill="1" applyBorder="1" applyAlignment="1">
      <alignment horizontal="left" wrapText="1"/>
    </xf>
    <xf numFmtId="49" fontId="5" fillId="2" borderId="36" xfId="0" applyNumberFormat="1" applyFont="1" applyFill="1" applyBorder="1" applyAlignment="1">
      <alignment horizontal="left"/>
    </xf>
    <xf numFmtId="3" fontId="5" fillId="2" borderId="36" xfId="0" applyNumberFormat="1" applyFont="1" applyFill="1" applyBorder="1" applyAlignment="1">
      <alignment horizontal="left"/>
    </xf>
    <xf numFmtId="165" fontId="5" fillId="2" borderId="36" xfId="0" applyNumberFormat="1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3" fontId="3" fillId="2" borderId="45" xfId="0" applyNumberFormat="1" applyFont="1" applyFill="1" applyBorder="1" applyAlignment="1">
      <alignment horizontal="left"/>
    </xf>
    <xf numFmtId="49" fontId="2" fillId="5" borderId="46" xfId="0" applyNumberFormat="1" applyFont="1" applyFill="1" applyBorder="1" applyAlignment="1">
      <alignment horizontal="left" vertical="center"/>
    </xf>
    <xf numFmtId="0" fontId="2" fillId="5" borderId="47" xfId="0" applyFont="1" applyFill="1" applyBorder="1" applyAlignment="1">
      <alignment horizontal="left" vertical="center"/>
    </xf>
    <xf numFmtId="166" fontId="2" fillId="5" borderId="48" xfId="0" applyNumberFormat="1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center"/>
    </xf>
    <xf numFmtId="166" fontId="2" fillId="3" borderId="50" xfId="0" applyNumberFormat="1" applyFont="1" applyFill="1" applyBorder="1" applyAlignment="1">
      <alignment horizontal="left" vertical="center"/>
    </xf>
    <xf numFmtId="49" fontId="2" fillId="5" borderId="49" xfId="0" applyNumberFormat="1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/>
    </xf>
    <xf numFmtId="166" fontId="2" fillId="5" borderId="50" xfId="0" applyNumberFormat="1" applyFont="1" applyFill="1" applyBorder="1" applyAlignment="1">
      <alignment horizontal="left" vertical="center"/>
    </xf>
    <xf numFmtId="49" fontId="2" fillId="5" borderId="51" xfId="0" applyNumberFormat="1" applyFont="1" applyFill="1" applyBorder="1" applyAlignment="1">
      <alignment horizontal="left" vertical="center"/>
    </xf>
    <xf numFmtId="0" fontId="9" fillId="5" borderId="52" xfId="0" applyFont="1" applyFill="1" applyBorder="1" applyAlignment="1">
      <alignment horizontal="left" vertical="center"/>
    </xf>
    <xf numFmtId="166" fontId="2" fillId="10" borderId="53" xfId="0" applyNumberFormat="1" applyFont="1" applyFill="1" applyBorder="1" applyAlignment="1">
      <alignment horizontal="left" vertical="center"/>
    </xf>
  </cellXfs>
  <cellStyles count="6">
    <cellStyle name="Millares 2" xfId="4"/>
    <cellStyle name="Millares_Hoja1" xfId="2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336550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O95"/>
  <sheetViews>
    <sheetView showGridLines="0" tabSelected="1" topLeftCell="A37" workbookViewId="0">
      <selection activeCell="B9" sqref="B9:G59"/>
    </sheetView>
  </sheetViews>
  <sheetFormatPr baseColWidth="10" defaultColWidth="10.85546875" defaultRowHeight="11.25" customHeight="1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49" width="10.85546875" style="1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6"/>
      <c r="B3" s="36"/>
      <c r="C3" s="36"/>
      <c r="D3" s="36"/>
      <c r="E3" s="36"/>
      <c r="F3" s="36"/>
      <c r="G3" s="36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7" ht="15" customHeight="1">
      <c r="A7" s="36"/>
      <c r="B7" s="36"/>
      <c r="C7" s="36"/>
      <c r="D7" s="36"/>
      <c r="E7" s="36"/>
      <c r="F7" s="36"/>
      <c r="G7" s="36"/>
    </row>
    <row r="8" spans="1:7" ht="15" customHeight="1">
      <c r="A8" s="36"/>
      <c r="B8" s="37"/>
      <c r="C8" s="38"/>
      <c r="D8" s="36"/>
      <c r="E8" s="38"/>
      <c r="F8" s="38"/>
      <c r="G8" s="38"/>
    </row>
    <row r="9" spans="1:7" ht="12" customHeight="1">
      <c r="A9" s="39"/>
      <c r="B9" s="55" t="s">
        <v>0</v>
      </c>
      <c r="C9" s="56" t="s">
        <v>1</v>
      </c>
      <c r="D9" s="57"/>
      <c r="E9" s="58" t="s">
        <v>2</v>
      </c>
      <c r="F9" s="59"/>
      <c r="G9" s="60">
        <v>240</v>
      </c>
    </row>
    <row r="10" spans="1:7" ht="18" customHeight="1">
      <c r="A10" s="39"/>
      <c r="B10" s="61" t="s">
        <v>3</v>
      </c>
      <c r="C10" s="62" t="s">
        <v>4</v>
      </c>
      <c r="D10" s="63"/>
      <c r="E10" s="64" t="s">
        <v>5</v>
      </c>
      <c r="F10" s="64"/>
      <c r="G10" s="65" t="s">
        <v>6</v>
      </c>
    </row>
    <row r="11" spans="1:7" ht="11.25" customHeight="1">
      <c r="A11" s="39"/>
      <c r="B11" s="61" t="s">
        <v>7</v>
      </c>
      <c r="C11" s="62" t="s">
        <v>8</v>
      </c>
      <c r="D11" s="63"/>
      <c r="E11" s="64" t="s">
        <v>9</v>
      </c>
      <c r="F11" s="64"/>
      <c r="G11" s="65">
        <v>1500</v>
      </c>
    </row>
    <row r="12" spans="1:7" ht="11.25" customHeight="1">
      <c r="A12" s="39"/>
      <c r="B12" s="61" t="s">
        <v>10</v>
      </c>
      <c r="C12" s="62" t="s">
        <v>11</v>
      </c>
      <c r="D12" s="63"/>
      <c r="E12" s="64" t="s">
        <v>12</v>
      </c>
      <c r="F12" s="64"/>
      <c r="G12" s="66">
        <v>360000</v>
      </c>
    </row>
    <row r="13" spans="1:7" ht="13.5" customHeight="1">
      <c r="A13" s="39"/>
      <c r="B13" s="61" t="s">
        <v>13</v>
      </c>
      <c r="C13" s="62" t="s">
        <v>14</v>
      </c>
      <c r="D13" s="63"/>
      <c r="E13" s="64" t="s">
        <v>15</v>
      </c>
      <c r="F13" s="64"/>
      <c r="G13" s="65" t="s">
        <v>16</v>
      </c>
    </row>
    <row r="14" spans="1:7" ht="25.5" customHeight="1">
      <c r="A14" s="39"/>
      <c r="B14" s="61" t="s">
        <v>17</v>
      </c>
      <c r="C14" s="67" t="s">
        <v>18</v>
      </c>
      <c r="D14" s="63"/>
      <c r="E14" s="64" t="s">
        <v>19</v>
      </c>
      <c r="F14" s="64"/>
      <c r="G14" s="65" t="s">
        <v>20</v>
      </c>
    </row>
    <row r="15" spans="1:7" ht="12" customHeight="1">
      <c r="A15" s="36"/>
      <c r="B15" s="68"/>
      <c r="C15" s="69">
        <v>44228</v>
      </c>
      <c r="D15" s="70"/>
      <c r="E15" s="71" t="s">
        <v>21</v>
      </c>
      <c r="F15" s="71"/>
      <c r="G15" s="72" t="s">
        <v>22</v>
      </c>
    </row>
    <row r="16" spans="1:7" ht="12" customHeight="1">
      <c r="A16" s="34"/>
      <c r="B16" s="73" t="s">
        <v>23</v>
      </c>
      <c r="C16" s="74"/>
      <c r="D16" s="74"/>
      <c r="E16" s="74"/>
      <c r="F16" s="74"/>
      <c r="G16" s="74"/>
    </row>
    <row r="17" spans="1:7" ht="12" customHeight="1">
      <c r="A17" s="36"/>
      <c r="B17" s="75"/>
      <c r="C17" s="52"/>
      <c r="D17" s="52"/>
      <c r="E17" s="52"/>
      <c r="F17" s="52"/>
      <c r="G17" s="52"/>
    </row>
    <row r="18" spans="1:7" ht="12" customHeight="1">
      <c r="A18" s="39"/>
      <c r="B18" s="76" t="s">
        <v>24</v>
      </c>
      <c r="C18" s="77"/>
      <c r="D18" s="78"/>
      <c r="E18" s="78"/>
      <c r="F18" s="78"/>
      <c r="G18" s="78"/>
    </row>
    <row r="19" spans="1:7" ht="24" customHeight="1">
      <c r="A19" s="34"/>
      <c r="B19" s="79" t="s">
        <v>25</v>
      </c>
      <c r="C19" s="79" t="s">
        <v>26</v>
      </c>
      <c r="D19" s="79" t="s">
        <v>27</v>
      </c>
      <c r="E19" s="79" t="s">
        <v>28</v>
      </c>
      <c r="F19" s="79" t="s">
        <v>29</v>
      </c>
      <c r="G19" s="79" t="s">
        <v>30</v>
      </c>
    </row>
    <row r="20" spans="1:7" ht="27" customHeight="1">
      <c r="A20" s="34"/>
      <c r="B20" s="67" t="s">
        <v>31</v>
      </c>
      <c r="C20" s="80" t="s">
        <v>32</v>
      </c>
      <c r="D20" s="80">
        <v>3.1</v>
      </c>
      <c r="E20" s="80" t="s">
        <v>33</v>
      </c>
      <c r="F20" s="81">
        <v>13700</v>
      </c>
      <c r="G20" s="81">
        <f>D20*F20</f>
        <v>42470</v>
      </c>
    </row>
    <row r="21" spans="1:7" ht="12.75" customHeight="1">
      <c r="A21" s="34"/>
      <c r="B21" s="82" t="s">
        <v>34</v>
      </c>
      <c r="C21" s="83"/>
      <c r="D21" s="83"/>
      <c r="E21" s="83"/>
      <c r="F21" s="83"/>
      <c r="G21" s="84">
        <f>SUM(G20:G20)</f>
        <v>42470</v>
      </c>
    </row>
    <row r="22" spans="1:7" ht="12.75" customHeight="1">
      <c r="A22" s="34"/>
      <c r="B22" s="85"/>
      <c r="C22" s="86"/>
      <c r="D22" s="86"/>
      <c r="E22" s="86"/>
      <c r="F22" s="87"/>
      <c r="G22" s="87"/>
    </row>
    <row r="23" spans="1:7" ht="12.75" customHeight="1">
      <c r="A23" s="34"/>
      <c r="B23" s="88" t="s">
        <v>35</v>
      </c>
      <c r="C23" s="89"/>
      <c r="D23" s="90"/>
      <c r="E23" s="90"/>
      <c r="F23" s="90"/>
      <c r="G23" s="90"/>
    </row>
    <row r="24" spans="1:7" ht="29.25" customHeight="1">
      <c r="A24" s="35"/>
      <c r="B24" s="91" t="s">
        <v>25</v>
      </c>
      <c r="C24" s="92" t="s">
        <v>26</v>
      </c>
      <c r="D24" s="92" t="s">
        <v>27</v>
      </c>
      <c r="E24" s="91" t="s">
        <v>28</v>
      </c>
      <c r="F24" s="92" t="s">
        <v>29</v>
      </c>
      <c r="G24" s="91" t="s">
        <v>30</v>
      </c>
    </row>
    <row r="25" spans="1:7" ht="14.1" customHeight="1">
      <c r="A25" s="35"/>
      <c r="B25" s="93"/>
      <c r="C25" s="93"/>
      <c r="D25" s="93"/>
      <c r="E25" s="93"/>
      <c r="F25" s="93"/>
      <c r="G25" s="93"/>
    </row>
    <row r="26" spans="1:7" ht="12.75" customHeight="1">
      <c r="A26" s="35"/>
      <c r="B26" s="94" t="s">
        <v>36</v>
      </c>
      <c r="C26" s="95"/>
      <c r="D26" s="95"/>
      <c r="E26" s="95"/>
      <c r="F26" s="95"/>
      <c r="G26" s="95"/>
    </row>
    <row r="27" spans="1:7" ht="12.75" customHeight="1">
      <c r="A27" s="34"/>
      <c r="B27" s="96"/>
      <c r="C27" s="97"/>
      <c r="D27" s="97"/>
      <c r="E27" s="97"/>
      <c r="F27" s="98"/>
      <c r="G27" s="98"/>
    </row>
    <row r="28" spans="1:7" ht="12" customHeight="1">
      <c r="A28" s="36"/>
      <c r="B28" s="88" t="s">
        <v>37</v>
      </c>
      <c r="C28" s="89"/>
      <c r="D28" s="90"/>
      <c r="E28" s="90"/>
      <c r="F28" s="90"/>
      <c r="G28" s="90"/>
    </row>
    <row r="29" spans="1:7" ht="12" customHeight="1">
      <c r="A29" s="35"/>
      <c r="B29" s="91" t="s">
        <v>25</v>
      </c>
      <c r="C29" s="91" t="s">
        <v>26</v>
      </c>
      <c r="D29" s="91" t="s">
        <v>27</v>
      </c>
      <c r="E29" s="91" t="s">
        <v>28</v>
      </c>
      <c r="F29" s="92" t="s">
        <v>29</v>
      </c>
      <c r="G29" s="91" t="s">
        <v>30</v>
      </c>
    </row>
    <row r="30" spans="1:7" ht="24" customHeight="1">
      <c r="A30" s="35"/>
      <c r="B30" s="40"/>
      <c r="C30" s="40"/>
      <c r="D30" s="40"/>
      <c r="E30" s="40"/>
      <c r="F30" s="99"/>
      <c r="G30" s="100"/>
    </row>
    <row r="31" spans="1:7" ht="12" customHeight="1">
      <c r="A31" s="35"/>
      <c r="B31" s="101" t="s">
        <v>38</v>
      </c>
      <c r="C31" s="102"/>
      <c r="D31" s="102"/>
      <c r="E31" s="102"/>
      <c r="F31" s="102"/>
      <c r="G31" s="103"/>
    </row>
    <row r="32" spans="1:7" ht="12" customHeight="1">
      <c r="A32" s="36"/>
      <c r="B32" s="96"/>
      <c r="C32" s="97"/>
      <c r="D32" s="97"/>
      <c r="E32" s="97"/>
      <c r="F32" s="98"/>
      <c r="G32" s="98"/>
    </row>
    <row r="33" spans="1:7" ht="12" customHeight="1">
      <c r="A33" s="39"/>
      <c r="B33" s="104" t="s">
        <v>39</v>
      </c>
      <c r="C33" s="105"/>
      <c r="D33" s="106"/>
      <c r="E33" s="106"/>
      <c r="F33" s="106"/>
      <c r="G33" s="106"/>
    </row>
    <row r="34" spans="1:7" ht="24" customHeight="1">
      <c r="A34" s="39"/>
      <c r="B34" s="107" t="s">
        <v>40</v>
      </c>
      <c r="C34" s="107" t="s">
        <v>41</v>
      </c>
      <c r="D34" s="107" t="s">
        <v>42</v>
      </c>
      <c r="E34" s="107" t="s">
        <v>28</v>
      </c>
      <c r="F34" s="107" t="s">
        <v>29</v>
      </c>
      <c r="G34" s="107" t="s">
        <v>30</v>
      </c>
    </row>
    <row r="35" spans="1:7" ht="12.75" customHeight="1">
      <c r="A35" s="34"/>
      <c r="B35" s="108" t="s">
        <v>43</v>
      </c>
      <c r="C35" s="109"/>
      <c r="D35" s="109"/>
      <c r="E35" s="109"/>
      <c r="F35" s="110"/>
      <c r="G35" s="111"/>
    </row>
    <row r="36" spans="1:7" ht="12.75" customHeight="1">
      <c r="A36" s="34"/>
      <c r="B36" s="109" t="s">
        <v>44</v>
      </c>
      <c r="C36" s="109" t="s">
        <v>45</v>
      </c>
      <c r="D36" s="112">
        <v>40.5</v>
      </c>
      <c r="E36" s="109" t="s">
        <v>46</v>
      </c>
      <c r="F36" s="110">
        <v>290</v>
      </c>
      <c r="G36" s="113">
        <f>D36*F36</f>
        <v>11745</v>
      </c>
    </row>
    <row r="37" spans="1:7" ht="12.75" customHeight="1">
      <c r="A37" s="34"/>
      <c r="B37" s="109" t="s">
        <v>47</v>
      </c>
      <c r="C37" s="109" t="s">
        <v>45</v>
      </c>
      <c r="D37" s="112">
        <v>130</v>
      </c>
      <c r="E37" s="109" t="s">
        <v>48</v>
      </c>
      <c r="F37" s="110">
        <v>332</v>
      </c>
      <c r="G37" s="113">
        <f t="shared" ref="G37:G48" si="0">D37*F37</f>
        <v>43160</v>
      </c>
    </row>
    <row r="38" spans="1:7" ht="12.75" customHeight="1">
      <c r="A38" s="34"/>
      <c r="B38" s="108" t="s">
        <v>49</v>
      </c>
      <c r="C38" s="109"/>
      <c r="D38" s="112"/>
      <c r="E38" s="109"/>
      <c r="F38" s="110"/>
      <c r="G38" s="113"/>
    </row>
    <row r="39" spans="1:7" ht="12.75" customHeight="1">
      <c r="A39" s="34"/>
      <c r="B39" s="109" t="s">
        <v>50</v>
      </c>
      <c r="C39" s="109" t="s">
        <v>45</v>
      </c>
      <c r="D39" s="112">
        <v>630</v>
      </c>
      <c r="E39" s="109" t="s">
        <v>51</v>
      </c>
      <c r="F39" s="110">
        <v>50</v>
      </c>
      <c r="G39" s="113">
        <f t="shared" si="0"/>
        <v>31500</v>
      </c>
    </row>
    <row r="40" spans="1:7" ht="12.75" customHeight="1">
      <c r="A40" s="34"/>
      <c r="B40" s="109" t="s">
        <v>52</v>
      </c>
      <c r="C40" s="109" t="s">
        <v>53</v>
      </c>
      <c r="D40" s="112">
        <v>1</v>
      </c>
      <c r="E40" s="109" t="s">
        <v>46</v>
      </c>
      <c r="F40" s="110">
        <v>50000</v>
      </c>
      <c r="G40" s="113">
        <f t="shared" si="0"/>
        <v>50000</v>
      </c>
    </row>
    <row r="41" spans="1:7" ht="12.75" customHeight="1">
      <c r="A41" s="34"/>
      <c r="B41" s="108" t="s">
        <v>54</v>
      </c>
      <c r="C41" s="109"/>
      <c r="D41" s="112"/>
      <c r="E41" s="109"/>
      <c r="F41" s="110"/>
      <c r="G41" s="113"/>
    </row>
    <row r="42" spans="1:7" ht="12.75" customHeight="1">
      <c r="A42" s="39"/>
      <c r="B42" s="109" t="s">
        <v>55</v>
      </c>
      <c r="C42" s="109" t="s">
        <v>56</v>
      </c>
      <c r="D42" s="112">
        <v>8</v>
      </c>
      <c r="E42" s="109" t="s">
        <v>57</v>
      </c>
      <c r="F42" s="110">
        <v>55</v>
      </c>
      <c r="G42" s="113">
        <f t="shared" si="0"/>
        <v>440</v>
      </c>
    </row>
    <row r="43" spans="1:7" ht="12" customHeight="1">
      <c r="A43" s="36"/>
      <c r="B43" s="109" t="s">
        <v>58</v>
      </c>
      <c r="C43" s="109" t="s">
        <v>56</v>
      </c>
      <c r="D43" s="112">
        <v>8</v>
      </c>
      <c r="E43" s="109" t="s">
        <v>57</v>
      </c>
      <c r="F43" s="110">
        <v>350</v>
      </c>
      <c r="G43" s="113">
        <f t="shared" si="0"/>
        <v>2800</v>
      </c>
    </row>
    <row r="44" spans="1:7" ht="12" customHeight="1">
      <c r="A44" s="39"/>
      <c r="B44" s="109" t="s">
        <v>59</v>
      </c>
      <c r="C44" s="109" t="s">
        <v>56</v>
      </c>
      <c r="D44" s="112">
        <v>5</v>
      </c>
      <c r="E44" s="109" t="s">
        <v>60</v>
      </c>
      <c r="F44" s="110">
        <v>220</v>
      </c>
      <c r="G44" s="113">
        <f t="shared" si="0"/>
        <v>1100</v>
      </c>
    </row>
    <row r="45" spans="1:7" ht="24" customHeight="1">
      <c r="A45" s="39"/>
      <c r="B45" s="109" t="s">
        <v>61</v>
      </c>
      <c r="C45" s="109" t="s">
        <v>56</v>
      </c>
      <c r="D45" s="112">
        <v>1</v>
      </c>
      <c r="E45" s="109" t="s">
        <v>62</v>
      </c>
      <c r="F45" s="110">
        <v>400</v>
      </c>
      <c r="G45" s="113">
        <f t="shared" si="0"/>
        <v>400</v>
      </c>
    </row>
    <row r="46" spans="1:7" ht="12.75" customHeight="1">
      <c r="A46" s="34"/>
      <c r="B46" s="109" t="s">
        <v>63</v>
      </c>
      <c r="C46" s="109" t="s">
        <v>56</v>
      </c>
      <c r="D46" s="112">
        <v>3.75</v>
      </c>
      <c r="E46" s="109" t="s">
        <v>64</v>
      </c>
      <c r="F46" s="110">
        <v>150</v>
      </c>
      <c r="G46" s="113">
        <f t="shared" si="0"/>
        <v>562.5</v>
      </c>
    </row>
    <row r="47" spans="1:7" ht="12.75" customHeight="1">
      <c r="A47" s="34"/>
      <c r="B47" s="109" t="s">
        <v>65</v>
      </c>
      <c r="C47" s="109" t="s">
        <v>56</v>
      </c>
      <c r="D47" s="112">
        <v>1</v>
      </c>
      <c r="E47" s="109" t="s">
        <v>60</v>
      </c>
      <c r="F47" s="110">
        <v>3000</v>
      </c>
      <c r="G47" s="113">
        <f t="shared" si="0"/>
        <v>3000</v>
      </c>
    </row>
    <row r="48" spans="1:7" ht="12.75" customHeight="1">
      <c r="A48" s="34"/>
      <c r="B48" s="109" t="s">
        <v>66</v>
      </c>
      <c r="C48" s="109" t="s">
        <v>26</v>
      </c>
      <c r="D48" s="112">
        <v>0.5</v>
      </c>
      <c r="E48" s="109" t="s">
        <v>60</v>
      </c>
      <c r="F48" s="110">
        <v>500</v>
      </c>
      <c r="G48" s="113">
        <f t="shared" si="0"/>
        <v>250</v>
      </c>
    </row>
    <row r="49" spans="1:7" ht="12.75" customHeight="1">
      <c r="A49" s="34"/>
      <c r="B49" s="114" t="s">
        <v>67</v>
      </c>
      <c r="C49" s="115"/>
      <c r="D49" s="115"/>
      <c r="E49" s="115"/>
      <c r="F49" s="115"/>
      <c r="G49" s="116">
        <f>SUM(G36:G48)</f>
        <v>144957.5</v>
      </c>
    </row>
    <row r="50" spans="1:7" ht="12.75" customHeight="1">
      <c r="A50" s="34"/>
      <c r="B50" s="104" t="s">
        <v>68</v>
      </c>
      <c r="C50" s="105"/>
      <c r="D50" s="106"/>
      <c r="E50" s="106"/>
      <c r="F50" s="106"/>
      <c r="G50" s="106"/>
    </row>
    <row r="51" spans="1:7" ht="24" customHeight="1">
      <c r="A51" s="34"/>
      <c r="B51" s="41" t="s">
        <v>69</v>
      </c>
      <c r="C51" s="107" t="s">
        <v>41</v>
      </c>
      <c r="D51" s="107" t="s">
        <v>42</v>
      </c>
      <c r="E51" s="41" t="s">
        <v>28</v>
      </c>
      <c r="F51" s="107" t="s">
        <v>29</v>
      </c>
      <c r="G51" s="41" t="s">
        <v>30</v>
      </c>
    </row>
    <row r="52" spans="1:7" ht="12.75" customHeight="1">
      <c r="A52" s="34"/>
      <c r="B52" s="117"/>
      <c r="C52" s="118"/>
      <c r="D52" s="119"/>
      <c r="E52" s="117"/>
      <c r="F52" s="120"/>
      <c r="G52" s="119"/>
    </row>
    <row r="53" spans="1:7" ht="12.75" customHeight="1">
      <c r="A53" s="34"/>
      <c r="B53" s="114" t="s">
        <v>70</v>
      </c>
      <c r="C53" s="115"/>
      <c r="D53" s="115"/>
      <c r="E53" s="115"/>
      <c r="F53" s="115"/>
      <c r="G53" s="116"/>
    </row>
    <row r="54" spans="1:7" ht="12.75" customHeight="1">
      <c r="A54" s="34"/>
      <c r="B54" s="121"/>
      <c r="C54" s="121"/>
      <c r="D54" s="121"/>
      <c r="E54" s="121"/>
      <c r="F54" s="122"/>
      <c r="G54" s="122"/>
    </row>
    <row r="55" spans="1:7" ht="12.75" customHeight="1">
      <c r="A55" s="34"/>
      <c r="B55" s="123" t="s">
        <v>71</v>
      </c>
      <c r="C55" s="124"/>
      <c r="D55" s="124"/>
      <c r="E55" s="124"/>
      <c r="F55" s="124"/>
      <c r="G55" s="125">
        <f>G21+G26+G31+G49+G53</f>
        <v>187427.5</v>
      </c>
    </row>
    <row r="56" spans="1:7" ht="12.75" customHeight="1">
      <c r="A56" s="34"/>
      <c r="B56" s="126" t="s">
        <v>72</v>
      </c>
      <c r="C56" s="127"/>
      <c r="D56" s="127"/>
      <c r="E56" s="127"/>
      <c r="F56" s="127"/>
      <c r="G56" s="128">
        <f>G55*0.05</f>
        <v>9371.375</v>
      </c>
    </row>
    <row r="57" spans="1:7" ht="12.75" customHeight="1">
      <c r="A57" s="34"/>
      <c r="B57" s="129" t="s">
        <v>73</v>
      </c>
      <c r="C57" s="130"/>
      <c r="D57" s="130"/>
      <c r="E57" s="130"/>
      <c r="F57" s="130"/>
      <c r="G57" s="131">
        <f>G56+G55</f>
        <v>196798.875</v>
      </c>
    </row>
    <row r="58" spans="1:7" ht="13.5" customHeight="1">
      <c r="A58" s="39"/>
      <c r="B58" s="126" t="s">
        <v>74</v>
      </c>
      <c r="C58" s="127"/>
      <c r="D58" s="127"/>
      <c r="E58" s="127"/>
      <c r="F58" s="127"/>
      <c r="G58" s="128">
        <f>G12</f>
        <v>360000</v>
      </c>
    </row>
    <row r="59" spans="1:7" ht="12" customHeight="1">
      <c r="A59" s="36"/>
      <c r="B59" s="132" t="s">
        <v>75</v>
      </c>
      <c r="C59" s="133"/>
      <c r="D59" s="133"/>
      <c r="E59" s="133"/>
      <c r="F59" s="133"/>
      <c r="G59" s="134">
        <f>G58-G57</f>
        <v>163201.125</v>
      </c>
    </row>
    <row r="60" spans="1:7" ht="12" customHeight="1">
      <c r="A60" s="39"/>
      <c r="B60" s="9" t="s">
        <v>76</v>
      </c>
      <c r="C60" s="10"/>
      <c r="D60" s="10"/>
      <c r="E60" s="10"/>
      <c r="F60" s="10"/>
      <c r="G60" s="6"/>
    </row>
    <row r="61" spans="1:7" ht="24" customHeight="1" thickBot="1">
      <c r="A61" s="39"/>
      <c r="B61" s="11"/>
      <c r="C61" s="10"/>
      <c r="D61" s="10"/>
      <c r="E61" s="10"/>
      <c r="F61" s="10"/>
      <c r="G61" s="6"/>
    </row>
    <row r="62" spans="1:7" ht="12.75" customHeight="1">
      <c r="A62" s="34"/>
      <c r="B62" s="18" t="s">
        <v>77</v>
      </c>
      <c r="C62" s="19"/>
      <c r="D62" s="19"/>
      <c r="E62" s="19"/>
      <c r="F62" s="20"/>
      <c r="G62" s="6"/>
    </row>
    <row r="63" spans="1:7" ht="19.5" customHeight="1">
      <c r="A63" s="34"/>
      <c r="B63" s="21" t="s">
        <v>78</v>
      </c>
      <c r="C63" s="8"/>
      <c r="D63" s="8"/>
      <c r="E63" s="8"/>
      <c r="F63" s="22"/>
      <c r="G63" s="6"/>
    </row>
    <row r="64" spans="1:7" ht="13.5" customHeight="1">
      <c r="A64" s="39"/>
      <c r="B64" s="21" t="s">
        <v>79</v>
      </c>
      <c r="C64" s="8"/>
      <c r="D64" s="8"/>
      <c r="E64" s="8"/>
      <c r="F64" s="22"/>
      <c r="G64" s="6"/>
    </row>
    <row r="65" spans="1:7" ht="12" customHeight="1">
      <c r="A65" s="36"/>
      <c r="B65" s="21" t="s">
        <v>80</v>
      </c>
      <c r="C65" s="8"/>
      <c r="D65" s="8"/>
      <c r="E65" s="8"/>
      <c r="F65" s="22"/>
      <c r="G65" s="6"/>
    </row>
    <row r="66" spans="1:7" ht="12" customHeight="1">
      <c r="A66" s="35"/>
      <c r="B66" s="21" t="s">
        <v>81</v>
      </c>
      <c r="C66" s="8"/>
      <c r="D66" s="8"/>
      <c r="E66" s="8"/>
      <c r="F66" s="22"/>
      <c r="G66" s="6"/>
    </row>
    <row r="67" spans="1:7" ht="12" customHeight="1">
      <c r="A67" s="35"/>
      <c r="B67" s="21" t="s">
        <v>82</v>
      </c>
      <c r="C67" s="8"/>
      <c r="D67" s="8"/>
      <c r="E67" s="8"/>
      <c r="F67" s="22"/>
      <c r="G67" s="6"/>
    </row>
    <row r="68" spans="1:7" ht="12" customHeight="1" thickBot="1">
      <c r="A68" s="35"/>
      <c r="B68" s="23" t="s">
        <v>83</v>
      </c>
      <c r="C68" s="24"/>
      <c r="D68" s="24"/>
      <c r="E68" s="24"/>
      <c r="F68" s="25"/>
      <c r="G68" s="6"/>
    </row>
    <row r="69" spans="1:7" ht="12" customHeight="1">
      <c r="A69" s="35"/>
      <c r="B69" s="16"/>
      <c r="C69" s="8"/>
      <c r="D69" s="8"/>
      <c r="E69" s="8"/>
      <c r="F69" s="8"/>
      <c r="G69" s="6"/>
    </row>
    <row r="70" spans="1:7" ht="12" customHeight="1" thickBot="1">
      <c r="A70" s="35"/>
      <c r="B70" s="53" t="s">
        <v>84</v>
      </c>
      <c r="C70" s="54"/>
      <c r="D70" s="15"/>
      <c r="E70" s="2"/>
      <c r="F70" s="2"/>
      <c r="G70" s="6"/>
    </row>
    <row r="71" spans="1:7" ht="12" customHeight="1">
      <c r="A71" s="35"/>
      <c r="B71" s="13" t="s">
        <v>69</v>
      </c>
      <c r="C71" s="3" t="s">
        <v>85</v>
      </c>
      <c r="D71" s="14" t="s">
        <v>86</v>
      </c>
      <c r="E71" s="2"/>
      <c r="F71" s="2"/>
      <c r="G71" s="6"/>
    </row>
    <row r="72" spans="1:7" ht="12.75" customHeight="1">
      <c r="A72" s="35"/>
      <c r="B72" s="42" t="s">
        <v>87</v>
      </c>
      <c r="C72" s="43">
        <v>42470</v>
      </c>
      <c r="D72" s="44">
        <f>(C72/C78)</f>
        <v>0.21580394209320169</v>
      </c>
      <c r="E72" s="2"/>
      <c r="F72" s="2"/>
      <c r="G72" s="6"/>
    </row>
    <row r="73" spans="1:7" ht="12" customHeight="1">
      <c r="A73" s="35"/>
      <c r="B73" s="42" t="s">
        <v>88</v>
      </c>
      <c r="C73" s="45">
        <v>0</v>
      </c>
      <c r="D73" s="44">
        <v>0</v>
      </c>
      <c r="E73" s="2"/>
      <c r="F73" s="2"/>
      <c r="G73" s="6"/>
    </row>
    <row r="74" spans="1:7" ht="12" customHeight="1">
      <c r="A74" s="35"/>
      <c r="B74" s="42" t="s">
        <v>89</v>
      </c>
      <c r="C74" s="43">
        <v>0</v>
      </c>
      <c r="D74" s="44">
        <f>(C74/C78)</f>
        <v>0</v>
      </c>
      <c r="E74" s="2"/>
      <c r="F74" s="2"/>
      <c r="G74" s="6"/>
    </row>
    <row r="75" spans="1:7" ht="12" customHeight="1">
      <c r="A75" s="35"/>
      <c r="B75" s="42" t="s">
        <v>40</v>
      </c>
      <c r="C75" s="43">
        <v>144958</v>
      </c>
      <c r="D75" s="44">
        <f>(C75/C78)</f>
        <v>0.73657894603122986</v>
      </c>
      <c r="E75" s="2"/>
      <c r="F75" s="2"/>
      <c r="G75" s="6"/>
    </row>
    <row r="76" spans="1:7" ht="12" customHeight="1">
      <c r="A76" s="35"/>
      <c r="B76" s="42" t="s">
        <v>90</v>
      </c>
      <c r="C76" s="46">
        <v>0</v>
      </c>
      <c r="D76" s="44">
        <f>(C76/C78)</f>
        <v>0</v>
      </c>
      <c r="E76" s="5"/>
      <c r="F76" s="5"/>
      <c r="G76" s="6"/>
    </row>
    <row r="77" spans="1:7" ht="12" customHeight="1">
      <c r="A77" s="35"/>
      <c r="B77" s="42" t="s">
        <v>91</v>
      </c>
      <c r="C77" s="46">
        <v>9371</v>
      </c>
      <c r="D77" s="44">
        <f>(C77/C78)</f>
        <v>4.7617111875568476E-2</v>
      </c>
      <c r="E77" s="5"/>
      <c r="F77" s="5"/>
      <c r="G77" s="6"/>
    </row>
    <row r="78" spans="1:7" ht="12" customHeight="1" thickBot="1">
      <c r="A78" s="35"/>
      <c r="B78" s="47" t="s">
        <v>92</v>
      </c>
      <c r="C78" s="48">
        <f>SUM(C72:C77)</f>
        <v>196799</v>
      </c>
      <c r="D78" s="49">
        <f>SUM(D72:D77)</f>
        <v>1</v>
      </c>
      <c r="E78" s="5"/>
      <c r="F78" s="5"/>
      <c r="G78" s="6"/>
    </row>
    <row r="79" spans="1:7" ht="12.75" customHeight="1">
      <c r="A79" s="35"/>
      <c r="B79" s="11"/>
      <c r="C79" s="10"/>
      <c r="D79" s="10"/>
      <c r="E79" s="10"/>
      <c r="F79" s="10"/>
      <c r="G79" s="6"/>
    </row>
    <row r="80" spans="1:7" ht="12.75" customHeight="1">
      <c r="A80" s="35"/>
      <c r="B80" s="12"/>
      <c r="C80" s="10"/>
      <c r="D80" s="10"/>
      <c r="E80" s="10"/>
      <c r="F80" s="10"/>
      <c r="G80" s="6"/>
    </row>
    <row r="81" spans="1:7" ht="15" customHeight="1" thickBot="1">
      <c r="A81" s="35"/>
      <c r="B81" s="27"/>
      <c r="C81" s="28" t="s">
        <v>93</v>
      </c>
      <c r="D81" s="29"/>
      <c r="E81" s="30"/>
      <c r="F81" s="4"/>
      <c r="G81" s="6"/>
    </row>
    <row r="82" spans="1:7" ht="12" customHeight="1">
      <c r="A82" s="35"/>
      <c r="B82" s="31" t="s">
        <v>94</v>
      </c>
      <c r="C82" s="32">
        <v>200</v>
      </c>
      <c r="D82" s="32">
        <v>240</v>
      </c>
      <c r="E82" s="33">
        <v>260</v>
      </c>
      <c r="F82" s="26"/>
      <c r="G82" s="7"/>
    </row>
    <row r="83" spans="1:7" ht="12" customHeight="1" thickBot="1">
      <c r="A83" s="35"/>
      <c r="B83" s="47" t="s">
        <v>95</v>
      </c>
      <c r="C83" s="48">
        <f>(G57/C82)</f>
        <v>983.99437499999999</v>
      </c>
      <c r="D83" s="48">
        <f>(G57/D82)</f>
        <v>819.99531249999995</v>
      </c>
      <c r="E83" s="50">
        <f>(G57/E82)</f>
        <v>756.91875000000005</v>
      </c>
      <c r="F83" s="26"/>
      <c r="G83" s="7"/>
    </row>
    <row r="84" spans="1:7" ht="12" customHeight="1">
      <c r="A84" s="35"/>
      <c r="B84" s="17" t="s">
        <v>96</v>
      </c>
      <c r="C84" s="8"/>
      <c r="D84" s="8"/>
      <c r="E84" s="8"/>
      <c r="F84" s="8"/>
      <c r="G84" s="8"/>
    </row>
    <row r="85" spans="1:7" ht="12" customHeight="1">
      <c r="A85" s="35"/>
    </row>
    <row r="86" spans="1:7" ht="12" customHeight="1">
      <c r="A86" s="35"/>
    </row>
    <row r="87" spans="1:7" ht="12" customHeight="1">
      <c r="A87" s="35"/>
    </row>
    <row r="88" spans="1:7" ht="12" customHeight="1">
      <c r="A88" s="35"/>
    </row>
    <row r="89" spans="1:7" ht="12.75" customHeight="1">
      <c r="A89" s="35"/>
    </row>
    <row r="90" spans="1:7" ht="12" customHeight="1">
      <c r="A90" s="35"/>
    </row>
    <row r="91" spans="1:7" ht="12.75" customHeight="1">
      <c r="A91" s="35"/>
    </row>
    <row r="92" spans="1:7" ht="12" customHeight="1">
      <c r="A92" s="51"/>
    </row>
    <row r="93" spans="1:7" ht="12" customHeight="1">
      <c r="A93" s="35"/>
    </row>
    <row r="94" spans="1:7" ht="12.75" customHeight="1">
      <c r="A94" s="35"/>
    </row>
    <row r="95" spans="1:7" ht="15.6" customHeight="1">
      <c r="A95" s="35"/>
    </row>
  </sheetData>
  <mergeCells count="9">
    <mergeCell ref="B70:C70"/>
    <mergeCell ref="E12:F12"/>
    <mergeCell ref="E10:F10"/>
    <mergeCell ref="E9:F9"/>
    <mergeCell ref="E13:F13"/>
    <mergeCell ref="E14:F14"/>
    <mergeCell ref="B16:G16"/>
    <mergeCell ref="E11:F11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de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2021-04-05T14:00:28Z</dcterms:modified>
  <cp:category/>
  <cp:contentStatus/>
</cp:coreProperties>
</file>