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Casablanca\"/>
    </mc:Choice>
  </mc:AlternateContent>
  <bookViews>
    <workbookView xWindow="0" yWindow="0" windowWidth="20490" windowHeight="7155"/>
  </bookViews>
  <sheets>
    <sheet name="bovino engo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F24" i="1"/>
  <c r="G24" i="1"/>
  <c r="G25" i="1"/>
  <c r="F39" i="1"/>
  <c r="G39" i="1"/>
  <c r="G40" i="1"/>
  <c r="F41" i="1"/>
  <c r="G41" i="1"/>
  <c r="F42" i="1"/>
  <c r="G42" i="1"/>
  <c r="G43" i="1"/>
  <c r="G44" i="1"/>
  <c r="G48" i="1"/>
  <c r="G49" i="1"/>
  <c r="G51" i="1"/>
  <c r="G52" i="1" s="1"/>
  <c r="C72" i="1"/>
  <c r="C71" i="1"/>
  <c r="C70" i="1"/>
  <c r="C69" i="1"/>
  <c r="C68" i="1"/>
  <c r="G12" i="1"/>
  <c r="G54" i="1"/>
  <c r="G53" i="1" l="1"/>
  <c r="C73" i="1"/>
  <c r="C74" i="1" l="1"/>
  <c r="D73" i="1"/>
  <c r="G55" i="1"/>
  <c r="C79" i="1"/>
  <c r="E79" i="1"/>
  <c r="D79" i="1"/>
  <c r="D71" i="1" l="1"/>
  <c r="D68" i="1"/>
  <c r="D74" i="1" s="1"/>
  <c r="D72" i="1"/>
  <c r="D70" i="1"/>
</calcChain>
</file>

<file path=xl/sharedStrings.xml><?xml version="1.0" encoding="utf-8"?>
<sst xmlns="http://schemas.openxmlformats.org/spreadsheetml/2006/main" count="122" uniqueCount="96">
  <si>
    <t>RUBRO O CULTIVO</t>
  </si>
  <si>
    <t>BOVINO ENGORDA</t>
  </si>
  <si>
    <t>RENDIMIENTO (CABEZAS/Há.)</t>
  </si>
  <si>
    <t>VARIEDAD</t>
  </si>
  <si>
    <t>VACA ENGORDA</t>
  </si>
  <si>
    <t>FECHA ESTIMADA  PRECIO VENTA</t>
  </si>
  <si>
    <t>NIVEL TECNOLÓGICO</t>
  </si>
  <si>
    <t>MEDIO</t>
  </si>
  <si>
    <t>PRECIO ESPERADO ($/animal)</t>
  </si>
  <si>
    <t>REGIÓN</t>
  </si>
  <si>
    <t>VALPARAISO</t>
  </si>
  <si>
    <t>INGRESO ESPERADO, CON IVA ($)</t>
  </si>
  <si>
    <t>ÁREA</t>
  </si>
  <si>
    <t>CASABLANCA</t>
  </si>
  <si>
    <t>DESTINO PRODUCCIÓN</t>
  </si>
  <si>
    <t>MERCADO INTERNO (Intermediario)</t>
  </si>
  <si>
    <t>COMUNA/LOCALIDAD</t>
  </si>
  <si>
    <t>CASABLANCA ALGARROBO</t>
  </si>
  <si>
    <t>FECHA DE COSECHA</t>
  </si>
  <si>
    <t>ANUAL</t>
  </si>
  <si>
    <t>FECHA PRECIO INSUMOS</t>
  </si>
  <si>
    <t>CONTINGENCIA</t>
  </si>
  <si>
    <t>EMERGENCIA,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</si>
  <si>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</si>
  <si>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</si>
  <si>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</si>
  <si>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</si>
  <si>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</si>
  <si>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</si>
  <si>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</si>
  <si>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</si>
  <si>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Alimentación</t>
  </si>
  <si>
    <t>JH</t>
  </si>
  <si>
    <t>Mar y Abri</t>
  </si>
  <si>
    <t>Desparasitación / vacunación</t>
  </si>
  <si>
    <t>Mar-Sep</t>
  </si>
  <si>
    <t>Rodeo de ganado</t>
  </si>
  <si>
    <t>Ene-Dic</t>
  </si>
  <si>
    <t>Destete</t>
  </si>
  <si>
    <t>Mar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</si>
  <si>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</si>
  <si>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</si>
  <si>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</si>
  <si>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</si>
  <si>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</si>
  <si>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</si>
  <si>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</si>
  <si>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</si>
  <si>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</si>
  <si>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</si>
  <si>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Antiparasitario</t>
  </si>
  <si>
    <t>Cc.</t>
  </si>
  <si>
    <t>Mar y Sep</t>
  </si>
  <si>
    <t>Aretes Mosca de os cuernos</t>
  </si>
  <si>
    <t>unidades</t>
  </si>
  <si>
    <t>oct - dic</t>
  </si>
  <si>
    <t>Vacunas</t>
  </si>
  <si>
    <t>dosis</t>
  </si>
  <si>
    <t>Alimentación con subproductos</t>
  </si>
  <si>
    <t>Kg.</t>
  </si>
  <si>
    <t>Mar-Abril</t>
  </si>
  <si>
    <t>Alimentación con heno</t>
  </si>
  <si>
    <t>fardo</t>
  </si>
  <si>
    <t>Mar-Sept</t>
  </si>
  <si>
    <t>Subtotal Insumos</t>
  </si>
  <si>
    <t>OTROS</t>
  </si>
  <si>
    <t>Item</t>
  </si>
  <si>
    <t>traslado feria y costo ingreso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</si>
  <si>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</si>
  <si>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</si>
  <si>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</si>
  <si>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</si>
  <si>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</si>
  <si>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</si>
  <si>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</si>
  <si>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</si>
  <si>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</si>
  <si>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</si>
  <si>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</si>
  <si>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</si>
  <si>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</si>
  <si>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</si>
  <si>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</si>
  <si>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</si>
  <si>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</si>
  <si>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</si>
  <si>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</si>
  <si>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</si>
  <si>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</si>
  <si>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</si>
  <si>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(kilo carne)</t>
  </si>
  <si>
    <t>Rendimiento (Kg/hà)</t>
  </si>
  <si>
    <t>(*): Este valor representa el valor mìnimo de venta del producto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</si>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</sst>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theme="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0" fontId="6" fillId="2" borderId="22" xfId="0" applyFont="1" applyFill="1" applyBorder="1" applyAlignment="1"/>
    <xf numFmtId="0" fontId="0" fillId="2" borderId="24" xfId="0" applyFont="1" applyFill="1" applyBorder="1" applyAlignment="1"/>
    <xf numFmtId="49" fontId="6" fillId="2" borderId="22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5" fillId="2" borderId="22" xfId="0" applyFont="1" applyFill="1" applyBorder="1" applyAlignment="1">
      <alignment vertical="center"/>
    </xf>
    <xf numFmtId="0" fontId="9" fillId="0" borderId="56" xfId="0" applyFont="1" applyBorder="1" applyAlignment="1">
      <alignment vertical="center" wrapText="1"/>
    </xf>
    <xf numFmtId="0" fontId="9" fillId="10" borderId="5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4" fontId="9" fillId="10" borderId="56" xfId="0" applyNumberFormat="1" applyFont="1" applyFill="1" applyBorder="1" applyAlignment="1">
      <alignment horizontal="right" vertical="center"/>
    </xf>
    <xf numFmtId="0" fontId="9" fillId="0" borderId="56" xfId="0" applyFont="1" applyBorder="1" applyAlignment="1">
      <alignment horizontal="right" vertical="center"/>
    </xf>
    <xf numFmtId="3" fontId="10" fillId="0" borderId="56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3" fontId="11" fillId="0" borderId="56" xfId="0" applyNumberFormat="1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9" fillId="10" borderId="56" xfId="0" applyFont="1" applyFill="1" applyBorder="1" applyAlignment="1">
      <alignment horizontal="right" vertical="center" wrapText="1"/>
    </xf>
    <xf numFmtId="17" fontId="9" fillId="0" borderId="56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wrapText="1"/>
    </xf>
    <xf numFmtId="14" fontId="4" fillId="2" borderId="9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9" xfId="0" applyFont="1" applyFill="1" applyBorder="1" applyAlignment="1"/>
    <xf numFmtId="0" fontId="4" fillId="2" borderId="9" xfId="0" applyFont="1" applyFill="1" applyBorder="1" applyAlignment="1">
      <alignment horizontal="justify" wrapText="1"/>
    </xf>
    <xf numFmtId="0" fontId="4" fillId="2" borderId="11" xfId="0" applyFont="1" applyFill="1" applyBorder="1" applyAlignment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/>
    <xf numFmtId="49" fontId="13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13" fillId="3" borderId="6" xfId="0" applyNumberFormat="1" applyFont="1" applyFill="1" applyBorder="1" applyAlignment="1">
      <alignment horizontal="center" vertical="center" wrapText="1"/>
    </xf>
    <xf numFmtId="0" fontId="9" fillId="0" borderId="56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10" borderId="56" xfId="0" applyFont="1" applyFill="1" applyBorder="1" applyAlignment="1">
      <alignment horizontal="center" vertical="center"/>
    </xf>
    <xf numFmtId="3" fontId="9" fillId="0" borderId="56" xfId="0" applyNumberFormat="1" applyFont="1" applyBorder="1" applyAlignment="1">
      <alignment vertical="center"/>
    </xf>
    <xf numFmtId="3" fontId="4" fillId="2" borderId="12" xfId="0" applyNumberFormat="1" applyFont="1" applyFill="1" applyBorder="1" applyAlignment="1"/>
    <xf numFmtId="49" fontId="13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13" fillId="3" borderId="15" xfId="0" applyNumberFormat="1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49" fontId="13" fillId="3" borderId="13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 wrapText="1"/>
    </xf>
    <xf numFmtId="0" fontId="9" fillId="10" borderId="56" xfId="0" applyFont="1" applyFill="1" applyBorder="1" applyAlignment="1">
      <alignment vertical="center" wrapText="1"/>
    </xf>
    <xf numFmtId="0" fontId="9" fillId="10" borderId="56" xfId="0" applyFont="1" applyFill="1" applyBorder="1" applyAlignment="1">
      <alignment horizontal="center" vertical="center" wrapText="1"/>
    </xf>
    <xf numFmtId="1" fontId="9" fillId="10" borderId="56" xfId="0" applyNumberFormat="1" applyFont="1" applyFill="1" applyBorder="1" applyAlignment="1">
      <alignment horizontal="center" vertical="center" wrapText="1"/>
    </xf>
    <xf numFmtId="3" fontId="9" fillId="10" borderId="56" xfId="0" applyNumberFormat="1" applyFont="1" applyFill="1" applyBorder="1" applyAlignment="1">
      <alignment vertical="center" wrapText="1"/>
    </xf>
    <xf numFmtId="1" fontId="9" fillId="0" borderId="56" xfId="0" applyNumberFormat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3" fontId="9" fillId="0" borderId="56" xfId="0" applyNumberFormat="1" applyFont="1" applyBorder="1" applyAlignment="1">
      <alignment horizontal="center" vertical="center"/>
    </xf>
    <xf numFmtId="4" fontId="9" fillId="0" borderId="56" xfId="0" applyNumberFormat="1" applyFont="1" applyBorder="1" applyAlignment="1">
      <alignment horizontal="center" vertical="center"/>
    </xf>
    <xf numFmtId="49" fontId="5" fillId="3" borderId="19" xfId="0" applyNumberFormat="1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3" fontId="5" fillId="3" borderId="19" xfId="0" applyNumberFormat="1" applyFont="1" applyFill="1" applyBorder="1" applyAlignment="1">
      <alignment vertical="center"/>
    </xf>
    <xf numFmtId="0" fontId="4" fillId="2" borderId="25" xfId="0" applyFont="1" applyFill="1" applyBorder="1" applyAlignment="1"/>
    <xf numFmtId="3" fontId="4" fillId="2" borderId="25" xfId="0" applyNumberFormat="1" applyFont="1" applyFill="1" applyBorder="1" applyAlignment="1"/>
    <xf numFmtId="49" fontId="13" fillId="5" borderId="26" xfId="0" applyNumberFormat="1" applyFont="1" applyFill="1" applyBorder="1" applyAlignment="1">
      <alignment vertical="center"/>
    </xf>
    <xf numFmtId="0" fontId="13" fillId="5" borderId="27" xfId="0" applyFont="1" applyFill="1" applyBorder="1" applyAlignment="1">
      <alignment vertical="center"/>
    </xf>
    <xf numFmtId="164" fontId="13" fillId="5" borderId="28" xfId="0" applyNumberFormat="1" applyFont="1" applyFill="1" applyBorder="1" applyAlignment="1">
      <alignment vertical="center"/>
    </xf>
    <xf numFmtId="49" fontId="13" fillId="3" borderId="29" xfId="0" applyNumberFormat="1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164" fontId="13" fillId="3" borderId="30" xfId="0" applyNumberFormat="1" applyFont="1" applyFill="1" applyBorder="1" applyAlignment="1">
      <alignment vertical="center"/>
    </xf>
    <xf numFmtId="49" fontId="13" fillId="5" borderId="29" xfId="0" applyNumberFormat="1" applyFont="1" applyFill="1" applyBorder="1" applyAlignment="1">
      <alignment vertical="center"/>
    </xf>
    <xf numFmtId="0" fontId="13" fillId="5" borderId="15" xfId="0" applyFont="1" applyFill="1" applyBorder="1" applyAlignment="1">
      <alignment vertical="center"/>
    </xf>
    <xf numFmtId="164" fontId="13" fillId="5" borderId="30" xfId="0" applyNumberFormat="1" applyFont="1" applyFill="1" applyBorder="1" applyAlignment="1">
      <alignment vertical="center"/>
    </xf>
    <xf numFmtId="49" fontId="13" fillId="5" borderId="31" xfId="0" applyNumberFormat="1" applyFont="1" applyFill="1" applyBorder="1" applyAlignment="1">
      <alignment vertical="center"/>
    </xf>
    <xf numFmtId="0" fontId="13" fillId="5" borderId="32" xfId="0" applyFont="1" applyFill="1" applyBorder="1" applyAlignment="1">
      <alignment vertical="center"/>
    </xf>
    <xf numFmtId="164" fontId="13" fillId="6" borderId="33" xfId="0" applyNumberFormat="1" applyFont="1" applyFill="1" applyBorder="1" applyAlignment="1">
      <alignment vertical="center"/>
    </xf>
    <xf numFmtId="49" fontId="4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164" fontId="13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49" fontId="15" fillId="2" borderId="44" xfId="0" applyNumberFormat="1" applyFont="1" applyFill="1" applyBorder="1" applyAlignment="1">
      <alignment vertical="center"/>
    </xf>
    <xf numFmtId="0" fontId="4" fillId="2" borderId="45" xfId="0" applyFont="1" applyFill="1" applyBorder="1" applyAlignment="1"/>
    <xf numFmtId="0" fontId="4" fillId="2" borderId="46" xfId="0" applyFont="1" applyFill="1" applyBorder="1" applyAlignment="1"/>
    <xf numFmtId="49" fontId="4" fillId="2" borderId="47" xfId="0" applyNumberFormat="1" applyFont="1" applyFill="1" applyBorder="1" applyAlignment="1">
      <alignment vertical="center"/>
    </xf>
    <xf numFmtId="0" fontId="4" fillId="2" borderId="22" xfId="0" applyFont="1" applyFill="1" applyBorder="1" applyAlignment="1"/>
    <xf numFmtId="0" fontId="4" fillId="2" borderId="48" xfId="0" applyFont="1" applyFill="1" applyBorder="1" applyAlignment="1"/>
    <xf numFmtId="49" fontId="4" fillId="2" borderId="49" xfId="0" applyNumberFormat="1" applyFont="1" applyFill="1" applyBorder="1" applyAlignment="1">
      <alignment vertical="center"/>
    </xf>
    <xf numFmtId="0" fontId="4" fillId="2" borderId="50" xfId="0" applyFont="1" applyFill="1" applyBorder="1" applyAlignment="1"/>
    <xf numFmtId="0" fontId="4" fillId="2" borderId="51" xfId="0" applyFont="1" applyFill="1" applyBorder="1" applyAlignment="1"/>
    <xf numFmtId="0" fontId="4" fillId="9" borderId="43" xfId="0" applyFont="1" applyFill="1" applyBorder="1" applyAlignment="1"/>
    <xf numFmtId="0" fontId="4" fillId="7" borderId="22" xfId="0" applyFont="1" applyFill="1" applyBorder="1" applyAlignment="1"/>
    <xf numFmtId="49" fontId="15" fillId="8" borderId="34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>
      <alignment vertical="center"/>
    </xf>
    <xf numFmtId="49" fontId="4" fillId="8" borderId="35" xfId="0" applyNumberFormat="1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4" fillId="2" borderId="37" xfId="0" applyNumberFormat="1" applyFont="1" applyFill="1" applyBorder="1" applyAlignment="1"/>
    <xf numFmtId="0" fontId="15" fillId="2" borderId="6" xfId="0" applyNumberFormat="1" applyFont="1" applyFill="1" applyBorder="1" applyAlignment="1">
      <alignment vertical="center"/>
    </xf>
    <xf numFmtId="165" fontId="15" fillId="2" borderId="6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49" fontId="15" fillId="8" borderId="38" xfId="0" applyNumberFormat="1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9" fontId="15" fillId="8" borderId="40" xfId="0" applyNumberFormat="1" applyFont="1" applyFill="1" applyBorder="1" applyAlignment="1">
      <alignment vertical="center"/>
    </xf>
    <xf numFmtId="0" fontId="18" fillId="7" borderId="22" xfId="0" applyFont="1" applyFill="1" applyBorder="1" applyAlignment="1">
      <alignment vertical="center"/>
    </xf>
    <xf numFmtId="165" fontId="18" fillId="7" borderId="22" xfId="0" applyNumberFormat="1" applyFont="1" applyFill="1" applyBorder="1" applyAlignment="1">
      <alignment vertical="center"/>
    </xf>
    <xf numFmtId="164" fontId="18" fillId="2" borderId="22" xfId="0" applyNumberFormat="1" applyFont="1" applyFill="1" applyBorder="1" applyAlignment="1">
      <alignment vertical="center"/>
    </xf>
    <xf numFmtId="0" fontId="13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3" fillId="9" borderId="22" xfId="0" applyFont="1" applyFill="1" applyBorder="1" applyAlignment="1">
      <alignment vertical="center"/>
    </xf>
    <xf numFmtId="0" fontId="13" fillId="9" borderId="52" xfId="0" applyFont="1" applyFill="1" applyBorder="1" applyAlignment="1">
      <alignment vertical="center"/>
    </xf>
    <xf numFmtId="0" fontId="13" fillId="7" borderId="21" xfId="0" applyFont="1" applyFill="1" applyBorder="1" applyAlignment="1">
      <alignment vertical="center"/>
    </xf>
    <xf numFmtId="49" fontId="15" fillId="8" borderId="53" xfId="0" applyNumberFormat="1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164" fontId="15" fillId="2" borderId="22" xfId="0" applyNumberFormat="1" applyFont="1" applyFill="1" applyBorder="1" applyAlignment="1">
      <alignment vertical="center"/>
    </xf>
    <xf numFmtId="41" fontId="15" fillId="8" borderId="54" xfId="1" applyFont="1" applyFill="1" applyBorder="1" applyAlignment="1">
      <alignment vertical="center"/>
    </xf>
    <xf numFmtId="41" fontId="15" fillId="8" borderId="55" xfId="1" applyFont="1" applyFill="1" applyBorder="1" applyAlignment="1">
      <alignment vertical="center"/>
    </xf>
    <xf numFmtId="41" fontId="15" fillId="8" borderId="39" xfId="1" applyFont="1" applyFill="1" applyBorder="1" applyAlignment="1">
      <alignment vertical="center"/>
    </xf>
    <xf numFmtId="41" fontId="15" fillId="8" borderId="40" xfId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0" fontId="9" fillId="0" borderId="57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0"/>
  <sheetViews>
    <sheetView showGridLines="0" tabSelected="1" zoomScale="110" zoomScaleNormal="110" workbookViewId="0">
      <selection activeCell="G35" sqref="G3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6" t="s">
        <v>2</v>
      </c>
      <c r="F9" s="147"/>
      <c r="G9" s="9">
        <v>10</v>
      </c>
    </row>
    <row r="10" spans="1:7" ht="18" customHeight="1" x14ac:dyDescent="0.25">
      <c r="A10" s="5"/>
      <c r="B10" s="30" t="s">
        <v>3</v>
      </c>
      <c r="C10" s="31" t="s">
        <v>4</v>
      </c>
      <c r="D10" s="32"/>
      <c r="E10" s="145" t="s">
        <v>5</v>
      </c>
      <c r="F10" s="145"/>
      <c r="G10" s="33">
        <v>44256</v>
      </c>
    </row>
    <row r="11" spans="1:7" ht="18" customHeight="1" x14ac:dyDescent="0.25">
      <c r="A11" s="5"/>
      <c r="B11" s="30" t="s">
        <v>6</v>
      </c>
      <c r="C11" s="34" t="s">
        <v>7</v>
      </c>
      <c r="D11" s="32"/>
      <c r="E11" s="145" t="s">
        <v>8</v>
      </c>
      <c r="F11" s="145"/>
      <c r="G11" s="35">
        <v>400000</v>
      </c>
    </row>
    <row r="12" spans="1:7" ht="18" customHeight="1" x14ac:dyDescent="0.25">
      <c r="A12" s="5"/>
      <c r="B12" s="30" t="s">
        <v>9</v>
      </c>
      <c r="C12" s="34" t="s">
        <v>10</v>
      </c>
      <c r="D12" s="36"/>
      <c r="E12" s="143" t="s">
        <v>11</v>
      </c>
      <c r="F12" s="144"/>
      <c r="G12" s="37">
        <f>+G11*G9</f>
        <v>4000000</v>
      </c>
    </row>
    <row r="13" spans="1:7" ht="31.5" customHeight="1" x14ac:dyDescent="0.25">
      <c r="A13" s="5"/>
      <c r="B13" s="30" t="s">
        <v>12</v>
      </c>
      <c r="C13" s="38" t="s">
        <v>13</v>
      </c>
      <c r="D13" s="39"/>
      <c r="E13" s="143" t="s">
        <v>14</v>
      </c>
      <c r="F13" s="144"/>
      <c r="G13" s="38" t="s">
        <v>15</v>
      </c>
    </row>
    <row r="14" spans="1:7" ht="18" customHeight="1" x14ac:dyDescent="0.25">
      <c r="A14" s="5"/>
      <c r="B14" s="30" t="s">
        <v>16</v>
      </c>
      <c r="C14" s="38" t="s">
        <v>17</v>
      </c>
      <c r="D14" s="39"/>
      <c r="E14" s="143" t="s">
        <v>18</v>
      </c>
      <c r="F14" s="144"/>
      <c r="G14" s="40" t="s">
        <v>19</v>
      </c>
    </row>
    <row r="15" spans="1:7" ht="18" customHeight="1" x14ac:dyDescent="0.25">
      <c r="A15" s="5"/>
      <c r="B15" s="30" t="s">
        <v>20</v>
      </c>
      <c r="C15" s="41">
        <v>44256</v>
      </c>
      <c r="D15" s="36"/>
      <c r="E15" s="148" t="s">
        <v>21</v>
      </c>
      <c r="F15" s="149"/>
      <c r="G15" s="40" t="s">
        <v>22</v>
      </c>
    </row>
    <row r="16" spans="1:7" ht="12" customHeight="1" x14ac:dyDescent="0.25">
      <c r="A16" s="2"/>
      <c r="B16" s="42"/>
      <c r="C16" s="43"/>
      <c r="D16" s="44"/>
      <c r="E16" s="45"/>
      <c r="F16" s="45"/>
      <c r="G16" s="46"/>
    </row>
    <row r="17" spans="1:7" ht="12" customHeight="1" x14ac:dyDescent="0.25">
      <c r="A17" s="13"/>
      <c r="B17" s="150" t="s">
        <v>23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47"/>
      <c r="C18" s="48"/>
      <c r="D18" s="48"/>
      <c r="E18" s="48"/>
      <c r="F18" s="49"/>
      <c r="G18" s="49"/>
    </row>
    <row r="19" spans="1:7" ht="12" customHeight="1" x14ac:dyDescent="0.25">
      <c r="A19" s="5"/>
      <c r="B19" s="50" t="s">
        <v>24</v>
      </c>
      <c r="C19" s="51"/>
      <c r="D19" s="52"/>
      <c r="E19" s="52"/>
      <c r="F19" s="52"/>
      <c r="G19" s="52"/>
    </row>
    <row r="20" spans="1:7" ht="24" customHeight="1" x14ac:dyDescent="0.25">
      <c r="A20" s="13"/>
      <c r="B20" s="53" t="s">
        <v>25</v>
      </c>
      <c r="C20" s="53" t="s">
        <v>26</v>
      </c>
      <c r="D20" s="53" t="s">
        <v>27</v>
      </c>
      <c r="E20" s="53" t="s">
        <v>28</v>
      </c>
      <c r="F20" s="53" t="s">
        <v>29</v>
      </c>
      <c r="G20" s="53" t="s">
        <v>30</v>
      </c>
    </row>
    <row r="21" spans="1:7" ht="12.75" customHeight="1" x14ac:dyDescent="0.25">
      <c r="A21" s="13"/>
      <c r="B21" s="54" t="s">
        <v>31</v>
      </c>
      <c r="C21" s="55" t="s">
        <v>32</v>
      </c>
      <c r="D21" s="55">
        <v>15</v>
      </c>
      <c r="E21" s="56" t="s">
        <v>33</v>
      </c>
      <c r="F21" s="57">
        <v>20000</v>
      </c>
      <c r="G21" s="57">
        <f>+F21*D21</f>
        <v>300000</v>
      </c>
    </row>
    <row r="22" spans="1:7" ht="25.5" customHeight="1" x14ac:dyDescent="0.25">
      <c r="A22" s="13"/>
      <c r="B22" s="54" t="s">
        <v>34</v>
      </c>
      <c r="C22" s="55" t="s">
        <v>32</v>
      </c>
      <c r="D22" s="55">
        <v>2</v>
      </c>
      <c r="E22" s="56" t="s">
        <v>35</v>
      </c>
      <c r="F22" s="57">
        <v>20000</v>
      </c>
      <c r="G22" s="57">
        <f>+F22*D22</f>
        <v>40000</v>
      </c>
    </row>
    <row r="23" spans="1:7" ht="25.5" customHeight="1" x14ac:dyDescent="0.25">
      <c r="A23" s="13"/>
      <c r="B23" s="54" t="s">
        <v>36</v>
      </c>
      <c r="C23" s="55" t="s">
        <v>32</v>
      </c>
      <c r="D23" s="55">
        <v>5</v>
      </c>
      <c r="E23" s="56" t="s">
        <v>37</v>
      </c>
      <c r="F23" s="57">
        <v>20000</v>
      </c>
      <c r="G23" s="57">
        <f>+F23*D23</f>
        <v>100000</v>
      </c>
    </row>
    <row r="24" spans="1:7" ht="12.75" customHeight="1" x14ac:dyDescent="0.25">
      <c r="A24" s="13"/>
      <c r="B24" s="54" t="s">
        <v>38</v>
      </c>
      <c r="C24" s="55" t="s">
        <v>32</v>
      </c>
      <c r="D24" s="55">
        <v>1</v>
      </c>
      <c r="E24" s="56" t="s">
        <v>39</v>
      </c>
      <c r="F24" s="57">
        <f t="shared" ref="F24" si="0">15000+(15000*0.06)</f>
        <v>15900</v>
      </c>
      <c r="G24" s="57">
        <f>+F24*D24</f>
        <v>15900</v>
      </c>
    </row>
    <row r="25" spans="1:7" ht="12.75" customHeight="1" x14ac:dyDescent="0.25">
      <c r="A25" s="13"/>
      <c r="B25" s="16" t="s">
        <v>40</v>
      </c>
      <c r="C25" s="17"/>
      <c r="D25" s="17"/>
      <c r="E25" s="17"/>
      <c r="F25" s="18"/>
      <c r="G25" s="19">
        <f>SUM(G21:G24)</f>
        <v>455900</v>
      </c>
    </row>
    <row r="26" spans="1:7" ht="12" customHeight="1" x14ac:dyDescent="0.25">
      <c r="A26" s="2"/>
      <c r="B26" s="47"/>
      <c r="C26" s="49"/>
      <c r="D26" s="49"/>
      <c r="E26" s="49"/>
      <c r="F26" s="58"/>
      <c r="G26" s="58"/>
    </row>
    <row r="27" spans="1:7" ht="12" customHeight="1" x14ac:dyDescent="0.25">
      <c r="A27" s="5"/>
      <c r="B27" s="59" t="s">
        <v>41</v>
      </c>
      <c r="C27" s="60"/>
      <c r="D27" s="61"/>
      <c r="E27" s="61"/>
      <c r="F27" s="62"/>
      <c r="G27" s="62"/>
    </row>
    <row r="28" spans="1:7" ht="24" customHeight="1" x14ac:dyDescent="0.25">
      <c r="A28" s="5"/>
      <c r="B28" s="63" t="s">
        <v>25</v>
      </c>
      <c r="C28" s="64" t="s">
        <v>26</v>
      </c>
      <c r="D28" s="64" t="s">
        <v>27</v>
      </c>
      <c r="E28" s="63" t="s">
        <v>28</v>
      </c>
      <c r="F28" s="64" t="s">
        <v>29</v>
      </c>
      <c r="G28" s="63" t="s">
        <v>30</v>
      </c>
    </row>
    <row r="29" spans="1:7" ht="12" customHeight="1" x14ac:dyDescent="0.25">
      <c r="A29" s="5"/>
      <c r="B29" s="65"/>
      <c r="C29" s="66" t="s">
        <v>42</v>
      </c>
      <c r="D29" s="66"/>
      <c r="E29" s="66"/>
      <c r="F29" s="65"/>
      <c r="G29" s="65"/>
    </row>
    <row r="30" spans="1:7" ht="12" customHeight="1" x14ac:dyDescent="0.25">
      <c r="A30" s="5"/>
      <c r="B30" s="20" t="s">
        <v>43</v>
      </c>
      <c r="C30" s="21"/>
      <c r="D30" s="21"/>
      <c r="E30" s="21"/>
      <c r="F30" s="22"/>
      <c r="G30" s="67"/>
    </row>
    <row r="31" spans="1:7" ht="12" customHeight="1" x14ac:dyDescent="0.25">
      <c r="A31" s="2"/>
      <c r="B31" s="68"/>
      <c r="C31" s="69"/>
      <c r="D31" s="69"/>
      <c r="E31" s="69"/>
      <c r="F31" s="70"/>
      <c r="G31" s="70"/>
    </row>
    <row r="32" spans="1:7" ht="12" customHeight="1" x14ac:dyDescent="0.25">
      <c r="A32" s="5"/>
      <c r="B32" s="59" t="s">
        <v>44</v>
      </c>
      <c r="C32" s="60"/>
      <c r="D32" s="61"/>
      <c r="E32" s="61"/>
      <c r="F32" s="62"/>
      <c r="G32" s="62"/>
    </row>
    <row r="33" spans="1:10" ht="24" customHeight="1" x14ac:dyDescent="0.25">
      <c r="A33" s="5"/>
      <c r="B33" s="71" t="s">
        <v>25</v>
      </c>
      <c r="C33" s="71" t="s">
        <v>26</v>
      </c>
      <c r="D33" s="71" t="s">
        <v>27</v>
      </c>
      <c r="E33" s="71" t="s">
        <v>28</v>
      </c>
      <c r="F33" s="72" t="s">
        <v>29</v>
      </c>
      <c r="G33" s="71" t="s">
        <v>30</v>
      </c>
    </row>
    <row r="34" spans="1:10" ht="12.75" customHeight="1" x14ac:dyDescent="0.25">
      <c r="A34" s="13"/>
      <c r="B34" s="10"/>
      <c r="C34" s="14"/>
      <c r="D34" s="15"/>
      <c r="E34" s="11"/>
      <c r="F34" s="12"/>
      <c r="G34" s="12"/>
    </row>
    <row r="35" spans="1:10" ht="12.75" customHeight="1" x14ac:dyDescent="0.25">
      <c r="A35" s="5"/>
      <c r="B35" s="20" t="s">
        <v>45</v>
      </c>
      <c r="C35" s="21"/>
      <c r="D35" s="21"/>
      <c r="E35" s="21"/>
      <c r="F35" s="22"/>
      <c r="G35" s="23"/>
    </row>
    <row r="36" spans="1:10" ht="12" customHeight="1" x14ac:dyDescent="0.25">
      <c r="A36" s="2"/>
      <c r="B36" s="68"/>
      <c r="C36" s="69"/>
      <c r="D36" s="69"/>
      <c r="E36" s="69"/>
      <c r="F36" s="70"/>
      <c r="G36" s="70"/>
    </row>
    <row r="37" spans="1:10" ht="12" customHeight="1" x14ac:dyDescent="0.25">
      <c r="A37" s="5"/>
      <c r="B37" s="59" t="s">
        <v>46</v>
      </c>
      <c r="C37" s="60"/>
      <c r="D37" s="61"/>
      <c r="E37" s="61"/>
      <c r="F37" s="62"/>
      <c r="G37" s="62"/>
    </row>
    <row r="38" spans="1:10" ht="24" customHeight="1" x14ac:dyDescent="0.25">
      <c r="A38" s="5"/>
      <c r="B38" s="72" t="s">
        <v>47</v>
      </c>
      <c r="C38" s="72" t="s">
        <v>48</v>
      </c>
      <c r="D38" s="72" t="s">
        <v>49</v>
      </c>
      <c r="E38" s="72" t="s">
        <v>28</v>
      </c>
      <c r="F38" s="72" t="s">
        <v>29</v>
      </c>
      <c r="G38" s="72" t="s">
        <v>30</v>
      </c>
      <c r="J38" s="28"/>
    </row>
    <row r="39" spans="1:10" ht="12.75" customHeight="1" x14ac:dyDescent="0.25">
      <c r="A39" s="13"/>
      <c r="B39" s="73" t="s">
        <v>50</v>
      </c>
      <c r="C39" s="74" t="s">
        <v>51</v>
      </c>
      <c r="D39" s="75">
        <v>100</v>
      </c>
      <c r="E39" s="56" t="s">
        <v>52</v>
      </c>
      <c r="F39" s="40">
        <f>83+(83*0.06)</f>
        <v>87.98</v>
      </c>
      <c r="G39" s="76">
        <f>+F39*D39</f>
        <v>8798</v>
      </c>
      <c r="J39" s="28"/>
    </row>
    <row r="40" spans="1:10" ht="12.75" customHeight="1" x14ac:dyDescent="0.25">
      <c r="A40" s="13"/>
      <c r="B40" s="73" t="s">
        <v>53</v>
      </c>
      <c r="C40" s="74" t="s">
        <v>54</v>
      </c>
      <c r="D40" s="75">
        <v>10</v>
      </c>
      <c r="E40" s="56" t="s">
        <v>55</v>
      </c>
      <c r="F40" s="40">
        <v>1740</v>
      </c>
      <c r="G40" s="76">
        <f>+F40*D40</f>
        <v>17400</v>
      </c>
    </row>
    <row r="41" spans="1:10" ht="12.75" customHeight="1" x14ac:dyDescent="0.25">
      <c r="A41" s="13"/>
      <c r="B41" s="54" t="s">
        <v>56</v>
      </c>
      <c r="C41" s="55" t="s">
        <v>57</v>
      </c>
      <c r="D41" s="77">
        <v>20</v>
      </c>
      <c r="E41" s="56" t="s">
        <v>52</v>
      </c>
      <c r="F41" s="57">
        <f>350+(350*0.06)</f>
        <v>371</v>
      </c>
      <c r="G41" s="57">
        <f>+F41*D41</f>
        <v>7420</v>
      </c>
    </row>
    <row r="42" spans="1:10" ht="12.75" customHeight="1" x14ac:dyDescent="0.25">
      <c r="A42" s="13"/>
      <c r="B42" s="54" t="s">
        <v>58</v>
      </c>
      <c r="C42" s="55" t="s">
        <v>59</v>
      </c>
      <c r="D42" s="77">
        <v>1500</v>
      </c>
      <c r="E42" s="55" t="s">
        <v>60</v>
      </c>
      <c r="F42" s="57">
        <f>62+(62*0.06)</f>
        <v>65.72</v>
      </c>
      <c r="G42" s="57">
        <f>+F42*D42</f>
        <v>98580</v>
      </c>
    </row>
    <row r="43" spans="1:10" ht="12.75" customHeight="1" x14ac:dyDescent="0.25">
      <c r="A43" s="13"/>
      <c r="B43" s="54" t="s">
        <v>61</v>
      </c>
      <c r="C43" s="55" t="s">
        <v>62</v>
      </c>
      <c r="D43" s="77">
        <v>250</v>
      </c>
      <c r="E43" s="55" t="s">
        <v>63</v>
      </c>
      <c r="F43" s="57">
        <v>4000</v>
      </c>
      <c r="G43" s="57">
        <f>+F43*D43</f>
        <v>1000000</v>
      </c>
    </row>
    <row r="44" spans="1:10" ht="13.5" customHeight="1" x14ac:dyDescent="0.25">
      <c r="A44" s="5"/>
      <c r="B44" s="20" t="s">
        <v>64</v>
      </c>
      <c r="C44" s="21"/>
      <c r="D44" s="21"/>
      <c r="E44" s="21"/>
      <c r="F44" s="22"/>
      <c r="G44" s="23">
        <f>SUM(G39:G43)</f>
        <v>1132198</v>
      </c>
    </row>
    <row r="45" spans="1:10" ht="12" customHeight="1" x14ac:dyDescent="0.25">
      <c r="A45" s="2"/>
      <c r="B45" s="68"/>
      <c r="C45" s="69"/>
      <c r="D45" s="69"/>
      <c r="E45" s="78"/>
      <c r="F45" s="70"/>
      <c r="G45" s="70"/>
    </row>
    <row r="46" spans="1:10" ht="12" customHeight="1" x14ac:dyDescent="0.25">
      <c r="A46" s="5"/>
      <c r="B46" s="59" t="s">
        <v>65</v>
      </c>
      <c r="C46" s="60"/>
      <c r="D46" s="61"/>
      <c r="E46" s="61"/>
      <c r="F46" s="62"/>
      <c r="G46" s="62"/>
    </row>
    <row r="47" spans="1:10" ht="24" customHeight="1" x14ac:dyDescent="0.25">
      <c r="A47" s="5"/>
      <c r="B47" s="71" t="s">
        <v>66</v>
      </c>
      <c r="C47" s="72" t="s">
        <v>48</v>
      </c>
      <c r="D47" s="72" t="s">
        <v>49</v>
      </c>
      <c r="E47" s="71" t="s">
        <v>28</v>
      </c>
      <c r="F47" s="72" t="s">
        <v>29</v>
      </c>
      <c r="G47" s="71" t="s">
        <v>30</v>
      </c>
    </row>
    <row r="48" spans="1:10" ht="12.75" customHeight="1" x14ac:dyDescent="0.25">
      <c r="A48" s="13"/>
      <c r="B48" s="54" t="s">
        <v>67</v>
      </c>
      <c r="C48" s="55">
        <v>1</v>
      </c>
      <c r="D48" s="79">
        <v>1</v>
      </c>
      <c r="E48" s="80" t="s">
        <v>68</v>
      </c>
      <c r="F48" s="57">
        <v>200000</v>
      </c>
      <c r="G48" s="57">
        <f>+F48*D48</f>
        <v>200000</v>
      </c>
    </row>
    <row r="49" spans="1:7" ht="13.5" customHeight="1" x14ac:dyDescent="0.25">
      <c r="A49" s="5"/>
      <c r="B49" s="81" t="s">
        <v>69</v>
      </c>
      <c r="C49" s="82"/>
      <c r="D49" s="82"/>
      <c r="E49" s="82"/>
      <c r="F49" s="83"/>
      <c r="G49" s="84">
        <f>SUM(G48)</f>
        <v>200000</v>
      </c>
    </row>
    <row r="50" spans="1:7" ht="12" customHeight="1" x14ac:dyDescent="0.25">
      <c r="A50" s="2"/>
      <c r="B50" s="85"/>
      <c r="C50" s="85"/>
      <c r="D50" s="85"/>
      <c r="E50" s="85"/>
      <c r="F50" s="86"/>
      <c r="G50" s="86"/>
    </row>
    <row r="51" spans="1:7" ht="12" customHeight="1" x14ac:dyDescent="0.25">
      <c r="A51" s="26"/>
      <c r="B51" s="87" t="s">
        <v>70</v>
      </c>
      <c r="C51" s="88"/>
      <c r="D51" s="88"/>
      <c r="E51" s="88"/>
      <c r="F51" s="88"/>
      <c r="G51" s="89">
        <f>+G25+G30+G35+G44+G49</f>
        <v>1788098</v>
      </c>
    </row>
    <row r="52" spans="1:7" ht="12" customHeight="1" x14ac:dyDescent="0.25">
      <c r="A52" s="26"/>
      <c r="B52" s="90" t="s">
        <v>71</v>
      </c>
      <c r="C52" s="91"/>
      <c r="D52" s="91"/>
      <c r="E52" s="91"/>
      <c r="F52" s="91"/>
      <c r="G52" s="92">
        <f>G51*0.05</f>
        <v>89404.900000000009</v>
      </c>
    </row>
    <row r="53" spans="1:7" ht="12" customHeight="1" x14ac:dyDescent="0.25">
      <c r="A53" s="26"/>
      <c r="B53" s="93" t="s">
        <v>72</v>
      </c>
      <c r="C53" s="94"/>
      <c r="D53" s="94"/>
      <c r="E53" s="94"/>
      <c r="F53" s="94"/>
      <c r="G53" s="95">
        <f>G52+G51</f>
        <v>1877502.9</v>
      </c>
    </row>
    <row r="54" spans="1:7" ht="12" customHeight="1" x14ac:dyDescent="0.25">
      <c r="A54" s="26"/>
      <c r="B54" s="90" t="s">
        <v>73</v>
      </c>
      <c r="C54" s="91"/>
      <c r="D54" s="91"/>
      <c r="E54" s="91"/>
      <c r="F54" s="91"/>
      <c r="G54" s="92">
        <f>G12</f>
        <v>4000000</v>
      </c>
    </row>
    <row r="55" spans="1:7" ht="12" customHeight="1" x14ac:dyDescent="0.25">
      <c r="A55" s="26"/>
      <c r="B55" s="96" t="s">
        <v>74</v>
      </c>
      <c r="C55" s="97"/>
      <c r="D55" s="97"/>
      <c r="E55" s="97"/>
      <c r="F55" s="97"/>
      <c r="G55" s="98">
        <f>G54-G53</f>
        <v>2122497.1</v>
      </c>
    </row>
    <row r="56" spans="1:7" ht="12" customHeight="1" x14ac:dyDescent="0.25">
      <c r="A56" s="26"/>
      <c r="B56" s="99" t="s">
        <v>93</v>
      </c>
      <c r="C56" s="100"/>
      <c r="D56" s="100"/>
      <c r="E56" s="100"/>
      <c r="F56" s="100"/>
      <c r="G56" s="101"/>
    </row>
    <row r="57" spans="1:7" ht="12.75" customHeight="1" thickBot="1" x14ac:dyDescent="0.3">
      <c r="A57" s="26"/>
      <c r="B57" s="102"/>
      <c r="C57" s="100"/>
      <c r="D57" s="100"/>
      <c r="E57" s="100"/>
      <c r="F57" s="100"/>
      <c r="G57" s="101"/>
    </row>
    <row r="58" spans="1:7" ht="12" customHeight="1" x14ac:dyDescent="0.25">
      <c r="A58" s="26"/>
      <c r="B58" s="103" t="s">
        <v>94</v>
      </c>
      <c r="C58" s="104"/>
      <c r="D58" s="104"/>
      <c r="E58" s="104"/>
      <c r="F58" s="105"/>
      <c r="G58" s="101"/>
    </row>
    <row r="59" spans="1:7" ht="12" customHeight="1" x14ac:dyDescent="0.25">
      <c r="A59" s="26"/>
      <c r="B59" s="106" t="s">
        <v>75</v>
      </c>
      <c r="C59" s="107"/>
      <c r="D59" s="107"/>
      <c r="E59" s="107"/>
      <c r="F59" s="108"/>
      <c r="G59" s="101"/>
    </row>
    <row r="60" spans="1:7" ht="12" customHeight="1" x14ac:dyDescent="0.25">
      <c r="A60" s="26"/>
      <c r="B60" s="106" t="s">
        <v>76</v>
      </c>
      <c r="C60" s="107"/>
      <c r="D60" s="107"/>
      <c r="E60" s="107"/>
      <c r="F60" s="108"/>
      <c r="G60" s="101"/>
    </row>
    <row r="61" spans="1:7" ht="12" customHeight="1" x14ac:dyDescent="0.25">
      <c r="A61" s="26"/>
      <c r="B61" s="106" t="s">
        <v>77</v>
      </c>
      <c r="C61" s="107"/>
      <c r="D61" s="107"/>
      <c r="E61" s="107"/>
      <c r="F61" s="108"/>
      <c r="G61" s="101"/>
    </row>
    <row r="62" spans="1:7" ht="12" customHeight="1" x14ac:dyDescent="0.25">
      <c r="A62" s="26"/>
      <c r="B62" s="106" t="s">
        <v>78</v>
      </c>
      <c r="C62" s="107"/>
      <c r="D62" s="107"/>
      <c r="E62" s="107"/>
      <c r="F62" s="108"/>
      <c r="G62" s="101"/>
    </row>
    <row r="63" spans="1:7" ht="12" customHeight="1" x14ac:dyDescent="0.25">
      <c r="A63" s="26"/>
      <c r="B63" s="106" t="s">
        <v>79</v>
      </c>
      <c r="C63" s="107"/>
      <c r="D63" s="107"/>
      <c r="E63" s="107"/>
      <c r="F63" s="108"/>
      <c r="G63" s="101"/>
    </row>
    <row r="64" spans="1:7" ht="12.75" customHeight="1" thickBot="1" x14ac:dyDescent="0.3">
      <c r="A64" s="26"/>
      <c r="B64" s="109" t="s">
        <v>80</v>
      </c>
      <c r="C64" s="110"/>
      <c r="D64" s="110"/>
      <c r="E64" s="110"/>
      <c r="F64" s="111"/>
      <c r="G64" s="101"/>
    </row>
    <row r="65" spans="1:7" ht="12.75" customHeight="1" x14ac:dyDescent="0.25">
      <c r="A65" s="26"/>
      <c r="B65" s="102"/>
      <c r="C65" s="107"/>
      <c r="D65" s="107"/>
      <c r="E65" s="107"/>
      <c r="F65" s="107"/>
      <c r="G65" s="101"/>
    </row>
    <row r="66" spans="1:7" ht="15" customHeight="1" thickBot="1" x14ac:dyDescent="0.3">
      <c r="A66" s="26"/>
      <c r="B66" s="141" t="s">
        <v>81</v>
      </c>
      <c r="C66" s="142"/>
      <c r="D66" s="112"/>
      <c r="E66" s="113"/>
      <c r="F66" s="113"/>
      <c r="G66" s="101"/>
    </row>
    <row r="67" spans="1:7" ht="12" customHeight="1" x14ac:dyDescent="0.25">
      <c r="A67" s="26"/>
      <c r="B67" s="114" t="s">
        <v>66</v>
      </c>
      <c r="C67" s="115" t="s">
        <v>82</v>
      </c>
      <c r="D67" s="116" t="s">
        <v>83</v>
      </c>
      <c r="E67" s="113"/>
      <c r="F67" s="113"/>
      <c r="G67" s="101"/>
    </row>
    <row r="68" spans="1:7" ht="12" customHeight="1" x14ac:dyDescent="0.25">
      <c r="A68" s="26"/>
      <c r="B68" s="117" t="s">
        <v>84</v>
      </c>
      <c r="C68" s="118">
        <f>+G25</f>
        <v>455900</v>
      </c>
      <c r="D68" s="119">
        <f>(C68/C74)</f>
        <v>0.24282252773084934</v>
      </c>
      <c r="E68" s="113"/>
      <c r="F68" s="113"/>
      <c r="G68" s="101"/>
    </row>
    <row r="69" spans="1:7" ht="12" customHeight="1" x14ac:dyDescent="0.25">
      <c r="A69" s="26"/>
      <c r="B69" s="117" t="s">
        <v>85</v>
      </c>
      <c r="C69" s="120">
        <f>+G30</f>
        <v>0</v>
      </c>
      <c r="D69" s="119">
        <v>0</v>
      </c>
      <c r="E69" s="113"/>
      <c r="F69" s="113"/>
      <c r="G69" s="101"/>
    </row>
    <row r="70" spans="1:7" ht="12" customHeight="1" x14ac:dyDescent="0.25">
      <c r="A70" s="26"/>
      <c r="B70" s="117" t="s">
        <v>86</v>
      </c>
      <c r="C70" s="118">
        <f>+G35</f>
        <v>0</v>
      </c>
      <c r="D70" s="119">
        <f>(C70/C74)</f>
        <v>0</v>
      </c>
      <c r="E70" s="113"/>
      <c r="F70" s="113"/>
      <c r="G70" s="101"/>
    </row>
    <row r="71" spans="1:7" ht="12" customHeight="1" x14ac:dyDescent="0.25">
      <c r="A71" s="26"/>
      <c r="B71" s="117" t="s">
        <v>47</v>
      </c>
      <c r="C71" s="118">
        <f>+G44</f>
        <v>1132198</v>
      </c>
      <c r="D71" s="119">
        <f>(C71/C74)</f>
        <v>0.60303395536699311</v>
      </c>
      <c r="E71" s="113"/>
      <c r="F71" s="113"/>
      <c r="G71" s="101"/>
    </row>
    <row r="72" spans="1:7" ht="12" customHeight="1" x14ac:dyDescent="0.25">
      <c r="A72" s="26"/>
      <c r="B72" s="117" t="s">
        <v>87</v>
      </c>
      <c r="C72" s="121">
        <f>+G49</f>
        <v>200000</v>
      </c>
      <c r="D72" s="119">
        <f>(C72/C74)</f>
        <v>0.10652446928311003</v>
      </c>
      <c r="E72" s="122"/>
      <c r="F72" s="122"/>
      <c r="G72" s="101"/>
    </row>
    <row r="73" spans="1:7" ht="12" customHeight="1" x14ac:dyDescent="0.25">
      <c r="A73" s="26"/>
      <c r="B73" s="117" t="s">
        <v>88</v>
      </c>
      <c r="C73" s="121">
        <f>+G52</f>
        <v>89404.900000000009</v>
      </c>
      <c r="D73" s="119">
        <f>(C73/C74)</f>
        <v>4.7619047619047623E-2</v>
      </c>
      <c r="E73" s="122"/>
      <c r="F73" s="122"/>
      <c r="G73" s="101"/>
    </row>
    <row r="74" spans="1:7" ht="12.75" customHeight="1" thickBot="1" x14ac:dyDescent="0.3">
      <c r="A74" s="26"/>
      <c r="B74" s="123" t="s">
        <v>89</v>
      </c>
      <c r="C74" s="124">
        <f>SUM(C68:C73)</f>
        <v>1877502.9</v>
      </c>
      <c r="D74" s="125">
        <f>SUM(D68:D73)</f>
        <v>1</v>
      </c>
      <c r="E74" s="126"/>
      <c r="F74" s="127"/>
      <c r="G74" s="128"/>
    </row>
    <row r="75" spans="1:7" ht="12" customHeight="1" x14ac:dyDescent="0.25">
      <c r="A75" s="26"/>
      <c r="B75" s="102"/>
      <c r="C75" s="100"/>
      <c r="D75" s="100"/>
      <c r="E75" s="100"/>
      <c r="F75" s="100"/>
      <c r="G75" s="101"/>
    </row>
    <row r="76" spans="1:7" ht="12.75" customHeight="1" x14ac:dyDescent="0.25">
      <c r="A76" s="26"/>
      <c r="B76" s="29"/>
      <c r="C76" s="100"/>
      <c r="D76" s="100"/>
      <c r="E76" s="100"/>
      <c r="F76" s="100"/>
      <c r="G76" s="101"/>
    </row>
    <row r="77" spans="1:7" ht="12" customHeight="1" thickBot="1" x14ac:dyDescent="0.3">
      <c r="A77" s="24"/>
      <c r="B77" s="129"/>
      <c r="C77" s="130" t="s">
        <v>90</v>
      </c>
      <c r="D77" s="131"/>
      <c r="E77" s="132"/>
      <c r="F77" s="133"/>
      <c r="G77" s="101"/>
    </row>
    <row r="78" spans="1:7" ht="12" customHeight="1" x14ac:dyDescent="0.25">
      <c r="A78" s="26"/>
      <c r="B78" s="134" t="s">
        <v>91</v>
      </c>
      <c r="C78" s="137">
        <v>2700</v>
      </c>
      <c r="D78" s="137">
        <v>3333</v>
      </c>
      <c r="E78" s="138">
        <v>4450</v>
      </c>
      <c r="F78" s="135"/>
      <c r="G78" s="136"/>
    </row>
    <row r="79" spans="1:7" ht="12.75" customHeight="1" thickBot="1" x14ac:dyDescent="0.3">
      <c r="A79" s="26"/>
      <c r="B79" s="123" t="s">
        <v>95</v>
      </c>
      <c r="C79" s="139">
        <f>(G53/C78)</f>
        <v>695.37144444444436</v>
      </c>
      <c r="D79" s="139">
        <f>(G53/D78)</f>
        <v>563.30720072007193</v>
      </c>
      <c r="E79" s="140">
        <f>(G53/E78)</f>
        <v>421.91076404494379</v>
      </c>
      <c r="F79" s="135"/>
      <c r="G79" s="136"/>
    </row>
    <row r="80" spans="1:7" ht="15.6" customHeight="1" x14ac:dyDescent="0.25">
      <c r="A80" s="26"/>
      <c r="B80" s="27" t="s">
        <v>92</v>
      </c>
      <c r="C80" s="25"/>
      <c r="D80" s="25"/>
      <c r="E80" s="25"/>
      <c r="F80" s="25"/>
      <c r="G80" s="25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engorda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2021-04-06T13:20:26Z</dcterms:modified>
  <cp:category/>
  <cp:contentStatus/>
</cp:coreProperties>
</file>