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https://d.docs.live.net/591727136883d763/Escritorio/FICHAS 2021/Para Enviar abril12_2021/Region de Coquimbo/Area La Serena/"/>
    </mc:Choice>
  </mc:AlternateContent>
  <xr:revisionPtr revIDLastSave="3" documentId="8_{16F1F916-ED0D-4EAC-894E-42C8EBB97DDF}" xr6:coauthVersionLast="46" xr6:coauthVersionMax="46" xr10:uidLastSave="{0B61D29A-8AC9-420F-9515-D352A73CDE40}"/>
  <bookViews>
    <workbookView xWindow="-90" yWindow="-90" windowWidth="19380" windowHeight="10980" xr2:uid="{00000000-000D-0000-FFFF-FFFF00000000}"/>
  </bookViews>
  <sheets>
    <sheet name="CEBOLLA GUARDA" sheetId="1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5" i="17" l="1"/>
  <c r="G64" i="17" l="1"/>
  <c r="G63" i="17"/>
  <c r="G12" i="17"/>
  <c r="G70" i="17" s="1"/>
  <c r="G49" i="17"/>
  <c r="G50" i="17"/>
  <c r="G54" i="17"/>
  <c r="G55" i="17"/>
  <c r="G57" i="17"/>
  <c r="G29" i="17"/>
  <c r="C84" i="17" s="1"/>
  <c r="G65" i="17"/>
  <c r="C88" i="17" s="1"/>
  <c r="G38" i="17"/>
  <c r="G39" i="17"/>
  <c r="G40" i="17"/>
  <c r="G42" i="17"/>
  <c r="G59" i="17" l="1"/>
  <c r="C87" i="17" s="1"/>
  <c r="G43" i="17"/>
  <c r="C86" i="17" s="1"/>
  <c r="G67" i="17" l="1"/>
  <c r="G68" i="17" s="1"/>
  <c r="C89" i="17" s="1"/>
  <c r="G69" i="17" l="1"/>
  <c r="C90" i="17"/>
  <c r="E95" i="17" l="1"/>
  <c r="D95" i="17"/>
  <c r="G71" i="17"/>
  <c r="C95" i="17"/>
  <c r="D87" i="17"/>
  <c r="D86" i="17"/>
  <c r="D84" i="17"/>
  <c r="D88" i="17"/>
  <c r="D89" i="17"/>
  <c r="D90" i="17" l="1"/>
</calcChain>
</file>

<file path=xl/sharedStrings.xml><?xml version="1.0" encoding="utf-8"?>
<sst xmlns="http://schemas.openxmlformats.org/spreadsheetml/2006/main" count="169" uniqueCount="121">
  <si>
    <t>RUBRO O CULTIVO</t>
  </si>
  <si>
    <t>RENDIMIENTO (Kg/ha)</t>
  </si>
  <si>
    <t>VARIEDAD</t>
  </si>
  <si>
    <t>Fecha Estimada precio venta</t>
  </si>
  <si>
    <t>NIVEL TECNOLÓGICO</t>
  </si>
  <si>
    <t>PRECIO ESPERADO ($/kg)</t>
  </si>
  <si>
    <t>REGIÓN</t>
  </si>
  <si>
    <t>COQUIMBO</t>
  </si>
  <si>
    <t>INGRESO ESPERADO, C. IVA($)</t>
  </si>
  <si>
    <t>ÁREA</t>
  </si>
  <si>
    <t>LA SERENA</t>
  </si>
  <si>
    <t>DESTINO DE PRODUCCIÓN</t>
  </si>
  <si>
    <t>COMUNA/LOCALIDAD</t>
  </si>
  <si>
    <t>FECHA DE COSECHA</t>
  </si>
  <si>
    <t>FECHA PRECIO INSUMOS</t>
  </si>
  <si>
    <t>CONTINGENCIA</t>
  </si>
  <si>
    <t>SEQUIA</t>
  </si>
  <si>
    <t>COSTOS DIRECTIVOS DE PRODUCCIÓN POR HECTÁREA (INCLUYE IVA)</t>
  </si>
  <si>
    <t>MANO DE OBRA</t>
  </si>
  <si>
    <t>LABORES</t>
  </si>
  <si>
    <t>UNIDAD</t>
  </si>
  <si>
    <t>N° JORNADAS</t>
  </si>
  <si>
    <t>ÉPOCA</t>
  </si>
  <si>
    <t>PRECIO UNITARIO ($)</t>
  </si>
  <si>
    <t>SUB TOTAL ($)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</si>
  <si>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</si>
  <si>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</si>
  <si>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</si>
  <si>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</si>
  <si>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</si>
  <si>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</si>
  <si>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</si>
  <si>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</si>
  <si>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UNIDAD (Kg/l/u</t>
  </si>
  <si>
    <t>CANTIDAD (kg/I/u)</t>
  </si>
  <si>
    <t>SUBTOTAL ($)</t>
  </si>
  <si>
    <t>FERTILIZANTES</t>
  </si>
  <si>
    <t>Subtotal Insumos</t>
  </si>
  <si>
    <t xml:space="preserve">   OTROS</t>
  </si>
  <si>
    <t>ITEM</t>
  </si>
  <si>
    <t>Subtotal Otros</t>
  </si>
  <si>
    <t xml:space="preserve">       TOTAL COSTOS  DIRECTOS</t>
  </si>
  <si>
    <t xml:space="preserve">       MÁS IMPREVISTOS (5%)</t>
  </si>
  <si>
    <t xml:space="preserve">       TOTAL COSTOS</t>
  </si>
  <si>
    <t xml:space="preserve">       INGRESOS ESPERADOS</t>
  </si>
  <si>
    <t xml:space="preserve">       RESULTADO ECÓNOMICOS</t>
  </si>
  <si>
    <t>1. Precios de insumos y productos se expresan con IVA.</t>
  </si>
  <si>
    <t>MEDIO</t>
  </si>
  <si>
    <t>INTERMEDIARIO</t>
  </si>
  <si>
    <t>NOV-DIC</t>
  </si>
  <si>
    <t>Agosto</t>
  </si>
  <si>
    <t>25 kg</t>
  </si>
  <si>
    <t>Kg</t>
  </si>
  <si>
    <t>OTROS</t>
  </si>
  <si>
    <t>SEMILLAS</t>
  </si>
  <si>
    <t>NITRATO DE POTASIO</t>
  </si>
  <si>
    <t>AGO-SEPT</t>
  </si>
  <si>
    <t>DIC-ENE</t>
  </si>
  <si>
    <t>ARADURA</t>
  </si>
  <si>
    <t>MELGADURA</t>
  </si>
  <si>
    <t>DICIEMBRE</t>
  </si>
  <si>
    <t>ROLLO</t>
  </si>
  <si>
    <t>RIEGO</t>
  </si>
  <si>
    <t>AGO-DIC</t>
  </si>
  <si>
    <t>AGOSTO</t>
  </si>
  <si>
    <t>RASTRAJES</t>
  </si>
  <si>
    <t>SEPT-FEB</t>
  </si>
  <si>
    <t>LT</t>
  </si>
  <si>
    <t>CINTA DE RIEGO</t>
  </si>
  <si>
    <t>JULIO</t>
  </si>
  <si>
    <t>OCT-DIC</t>
  </si>
  <si>
    <t>GUANO</t>
  </si>
  <si>
    <t>APLICACIÓN INSECTICIDA</t>
  </si>
  <si>
    <t>MALLAS</t>
  </si>
  <si>
    <t>CEBOLLA GUARDA</t>
  </si>
  <si>
    <t>TEXAS</t>
  </si>
  <si>
    <t>NOVIEMBRE</t>
  </si>
  <si>
    <t>APLICACIÓN FOLIAR</t>
  </si>
  <si>
    <t>AGO-NOV</t>
  </si>
  <si>
    <t>APLIC. FUNGICIDAS</t>
  </si>
  <si>
    <t>APLICACIÓN HERBICIDA</t>
  </si>
  <si>
    <t>LIMPIAS MANUALES</t>
  </si>
  <si>
    <t>TRANSPLANTE</t>
  </si>
  <si>
    <t>COSECHA Y SELECCIÓN</t>
  </si>
  <si>
    <t>SURCO</t>
  </si>
  <si>
    <t>TARRO</t>
  </si>
  <si>
    <t xml:space="preserve">MEZCLA </t>
  </si>
  <si>
    <t>SACO</t>
  </si>
  <si>
    <t>TERRSORF FOLIAR</t>
  </si>
  <si>
    <t>PESTICIDAS</t>
  </si>
  <si>
    <t>POLIBEN 50 WP</t>
  </si>
  <si>
    <t>FAST PLUS</t>
  </si>
  <si>
    <t>Riego tecnificado y fertirrigación</t>
  </si>
  <si>
    <t>Todas.Prov.Elqui</t>
  </si>
  <si>
    <t>N/Aplica</t>
  </si>
  <si>
    <t>J/H</t>
  </si>
  <si>
    <t>Combustible</t>
  </si>
  <si>
    <t>LTS</t>
  </si>
  <si>
    <t>Acarreo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</si>
  <si>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</si>
  <si>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</si>
  <si>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</si>
  <si>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</si>
  <si>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</si>
  <si>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</si>
  <si>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</si>
  <si>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t>COMPOSICION COSTOS DE PRODUCCION</t>
  </si>
  <si>
    <t>Item</t>
  </si>
  <si>
    <t>$/hà</t>
  </si>
  <si>
    <t>%</t>
  </si>
  <si>
    <t>Mano de obra</t>
  </si>
  <si>
    <t>Jornada Animal</t>
  </si>
  <si>
    <t>Maquinaria</t>
  </si>
  <si>
    <t>Insumos</t>
  </si>
  <si>
    <t>Otros</t>
  </si>
  <si>
    <t>Imprevistos</t>
  </si>
  <si>
    <t>COSTO TOTAL/hà.</t>
  </si>
  <si>
    <t>(*): Este valor representa el valor mìnimo de venta del producto</t>
  </si>
  <si>
    <t>Rendimiento (kg/hà)</t>
  </si>
  <si>
    <t>Costo unitario ($/kg) (*)</t>
  </si>
  <si>
    <t>ESCENARIOS COSTO UNITARIO  ($/kg)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</si>
</sst>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64" formatCode="_-&quot;$&quot;\ * #,##0.00_-;\-&quot;$&quot;\ * #,##0.00_-;_-&quot;$&quot;\ * &quot;-&quot;??_-;_-@_-"/>
    <numFmt numFmtId="165" formatCode="_-&quot;$&quot;\ * #,##0_-;\-&quot;$&quot;\ * #,##0_-;_-&quot;$&quot;\ * &quot;-&quot;??_-;_-@_-"/>
    <numFmt numFmtId="167" formatCode="&quot; &quot;* #,##0&quot;   &quot;;&quot;-&quot;* #,##0&quot;   &quot;;&quot; &quot;* &quot;-&quot;??&quot;   &quot;"/>
    <numFmt numFmtId="168" formatCode="&quot; &quot;* #,##0&quot; &quot;;&quot; &quot;* &quot;-&quot;#,##0&quot; &quot;;&quot; &quot;* &quot;- &quot;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9"/>
      <name val="Calibri"/>
      <family val="2"/>
    </font>
    <font>
      <b/>
      <sz val="9"/>
      <color indexed="9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theme="0"/>
      <name val="Calibri"/>
      <family val="2"/>
    </font>
    <font>
      <sz val="7"/>
      <color theme="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auto="1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5">
    <xf numFmtId="0" fontId="0" fillId="0" borderId="0" xfId="0"/>
    <xf numFmtId="0" fontId="0" fillId="0" borderId="0" xfId="0" applyBorder="1"/>
    <xf numFmtId="0" fontId="8" fillId="0" borderId="0" xfId="0" applyFont="1"/>
    <xf numFmtId="165" fontId="0" fillId="0" borderId="0" xfId="1" applyNumberFormat="1" applyFont="1" applyBorder="1"/>
    <xf numFmtId="165" fontId="0" fillId="0" borderId="0" xfId="1" applyNumberFormat="1" applyFont="1"/>
    <xf numFmtId="0" fontId="8" fillId="0" borderId="0" xfId="0" applyFont="1" applyBorder="1"/>
    <xf numFmtId="165" fontId="8" fillId="0" borderId="0" xfId="1" applyNumberFormat="1" applyFont="1" applyBorder="1"/>
    <xf numFmtId="3" fontId="6" fillId="0" borderId="2" xfId="0" applyNumberFormat="1" applyFont="1" applyBorder="1" applyAlignment="1">
      <alignment horizontal="right"/>
    </xf>
    <xf numFmtId="0" fontId="6" fillId="0" borderId="2" xfId="0" applyFont="1" applyBorder="1"/>
    <xf numFmtId="165" fontId="6" fillId="0" borderId="2" xfId="1" applyNumberFormat="1" applyFont="1" applyBorder="1"/>
    <xf numFmtId="165" fontId="6" fillId="0" borderId="2" xfId="1" applyNumberFormat="1" applyFont="1" applyBorder="1" applyAlignment="1">
      <alignment horizontal="right"/>
    </xf>
    <xf numFmtId="0" fontId="0" fillId="4" borderId="0" xfId="0" applyFill="1" applyBorder="1"/>
    <xf numFmtId="0" fontId="2" fillId="4" borderId="0" xfId="0" applyFont="1" applyFill="1" applyBorder="1" applyAlignment="1">
      <alignment horizontal="left"/>
    </xf>
    <xf numFmtId="3" fontId="2" fillId="4" borderId="0" xfId="0" applyNumberFormat="1" applyFont="1" applyFill="1" applyBorder="1"/>
    <xf numFmtId="0" fontId="7" fillId="4" borderId="0" xfId="0" applyFont="1" applyFill="1" applyBorder="1"/>
    <xf numFmtId="0" fontId="2" fillId="5" borderId="0" xfId="0" applyFont="1" applyFill="1" applyBorder="1"/>
    <xf numFmtId="3" fontId="2" fillId="5" borderId="0" xfId="0" applyNumberFormat="1" applyFont="1" applyFill="1" applyBorder="1"/>
    <xf numFmtId="0" fontId="7" fillId="5" borderId="0" xfId="0" applyFont="1" applyFill="1" applyBorder="1"/>
    <xf numFmtId="3" fontId="7" fillId="5" borderId="0" xfId="0" applyNumberFormat="1" applyFont="1" applyFill="1" applyBorder="1"/>
    <xf numFmtId="0" fontId="6" fillId="0" borderId="2" xfId="0" applyFont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165" fontId="4" fillId="4" borderId="2" xfId="1" applyNumberFormat="1" applyFont="1" applyFill="1" applyBorder="1" applyAlignment="1">
      <alignment horizontal="center"/>
    </xf>
    <xf numFmtId="0" fontId="8" fillId="0" borderId="2" xfId="0" applyFont="1" applyBorder="1"/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11" fillId="6" borderId="3" xfId="0" applyNumberFormat="1" applyFont="1" applyFill="1" applyBorder="1" applyAlignment="1">
      <alignment vertical="center"/>
    </xf>
    <xf numFmtId="0" fontId="13" fillId="6" borderId="4" xfId="0" applyFont="1" applyFill="1" applyBorder="1" applyAlignment="1"/>
    <xf numFmtId="0" fontId="13" fillId="6" borderId="5" xfId="0" applyFont="1" applyFill="1" applyBorder="1" applyAlignment="1"/>
    <xf numFmtId="49" fontId="13" fillId="6" borderId="1" xfId="0" applyNumberFormat="1" applyFont="1" applyFill="1" applyBorder="1" applyAlignment="1">
      <alignment vertical="center"/>
    </xf>
    <xf numFmtId="0" fontId="13" fillId="6" borderId="0" xfId="0" applyFont="1" applyFill="1" applyBorder="1" applyAlignment="1"/>
    <xf numFmtId="0" fontId="13" fillId="6" borderId="6" xfId="0" applyFont="1" applyFill="1" applyBorder="1" applyAlignment="1"/>
    <xf numFmtId="49" fontId="13" fillId="6" borderId="7" xfId="0" applyNumberFormat="1" applyFont="1" applyFill="1" applyBorder="1" applyAlignment="1">
      <alignment vertical="center"/>
    </xf>
    <xf numFmtId="0" fontId="13" fillId="6" borderId="8" xfId="0" applyFont="1" applyFill="1" applyBorder="1" applyAlignment="1"/>
    <xf numFmtId="0" fontId="13" fillId="6" borderId="9" xfId="0" applyFont="1" applyFill="1" applyBorder="1" applyAlignment="1"/>
    <xf numFmtId="0" fontId="7" fillId="4" borderId="2" xfId="0" applyFont="1" applyFill="1" applyBorder="1" applyAlignment="1">
      <alignment horizontal="center"/>
    </xf>
    <xf numFmtId="165" fontId="7" fillId="4" borderId="2" xfId="1" applyNumberFormat="1" applyFont="1" applyFill="1" applyBorder="1" applyAlignment="1">
      <alignment horizontal="center"/>
    </xf>
    <xf numFmtId="0" fontId="5" fillId="0" borderId="2" xfId="0" applyFont="1" applyBorder="1"/>
    <xf numFmtId="165" fontId="0" fillId="0" borderId="2" xfId="1" applyNumberFormat="1" applyFont="1" applyBorder="1"/>
    <xf numFmtId="3" fontId="0" fillId="0" borderId="2" xfId="0" applyNumberFormat="1" applyBorder="1" applyAlignment="1">
      <alignment horizontal="center"/>
    </xf>
    <xf numFmtId="0" fontId="2" fillId="4" borderId="2" xfId="0" applyFont="1" applyFill="1" applyBorder="1"/>
    <xf numFmtId="0" fontId="0" fillId="4" borderId="2" xfId="0" applyFill="1" applyBorder="1"/>
    <xf numFmtId="165" fontId="0" fillId="4" borderId="2" xfId="1" applyNumberFormat="1" applyFont="1" applyFill="1" applyBorder="1"/>
    <xf numFmtId="0" fontId="7" fillId="4" borderId="2" xfId="0" applyFont="1" applyFill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17" fontId="6" fillId="0" borderId="2" xfId="0" applyNumberFormat="1" applyFont="1" applyBorder="1" applyAlignment="1">
      <alignment horizontal="right"/>
    </xf>
    <xf numFmtId="165" fontId="7" fillId="4" borderId="2" xfId="1" applyNumberFormat="1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/>
    </xf>
    <xf numFmtId="165" fontId="8" fillId="0" borderId="2" xfId="1" applyNumberFormat="1" applyFont="1" applyBorder="1"/>
    <xf numFmtId="165" fontId="2" fillId="4" borderId="2" xfId="1" applyNumberFormat="1" applyFont="1" applyFill="1" applyBorder="1"/>
    <xf numFmtId="0" fontId="0" fillId="0" borderId="2" xfId="0" applyBorder="1"/>
    <xf numFmtId="165" fontId="2" fillId="4" borderId="2" xfId="1" applyNumberFormat="1" applyFont="1" applyFill="1" applyBorder="1" applyAlignment="1">
      <alignment horizontal="right"/>
    </xf>
    <xf numFmtId="0" fontId="7" fillId="5" borderId="0" xfId="0" applyFont="1" applyFill="1" applyBorder="1" applyAlignment="1">
      <alignment vertical="center" wrapText="1"/>
    </xf>
    <xf numFmtId="3" fontId="2" fillId="4" borderId="0" xfId="0" applyNumberFormat="1" applyFont="1" applyFill="1" applyBorder="1" applyAlignment="1">
      <alignment horizontal="right"/>
    </xf>
    <xf numFmtId="0" fontId="9" fillId="0" borderId="2" xfId="0" applyFont="1" applyBorder="1" applyAlignment="1">
      <alignment wrapText="1"/>
    </xf>
    <xf numFmtId="49" fontId="0" fillId="6" borderId="0" xfId="0" applyNumberFormat="1" applyFont="1" applyFill="1" applyBorder="1" applyAlignment="1">
      <alignment vertical="center"/>
    </xf>
    <xf numFmtId="0" fontId="16" fillId="6" borderId="0" xfId="0" applyFont="1" applyFill="1" applyBorder="1" applyAlignment="1">
      <alignment vertical="center"/>
    </xf>
    <xf numFmtId="167" fontId="17" fillId="6" borderId="0" xfId="0" applyNumberFormat="1" applyFont="1" applyFill="1" applyBorder="1" applyAlignment="1">
      <alignment vertical="center"/>
    </xf>
    <xf numFmtId="0" fontId="0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49" fontId="11" fillId="6" borderId="10" xfId="0" applyNumberFormat="1" applyFont="1" applyFill="1" applyBorder="1" applyAlignment="1">
      <alignment vertical="center"/>
    </xf>
    <xf numFmtId="3" fontId="11" fillId="6" borderId="11" xfId="0" applyNumberFormat="1" applyFont="1" applyFill="1" applyBorder="1" applyAlignment="1">
      <alignment vertical="center"/>
    </xf>
    <xf numFmtId="9" fontId="13" fillId="6" borderId="12" xfId="0" applyNumberFormat="1" applyFont="1" applyFill="1" applyBorder="1" applyAlignment="1"/>
    <xf numFmtId="168" fontId="11" fillId="6" borderId="11" xfId="0" applyNumberFormat="1" applyFont="1" applyFill="1" applyBorder="1" applyAlignment="1">
      <alignment vertical="center"/>
    </xf>
    <xf numFmtId="0" fontId="18" fillId="6" borderId="0" xfId="0" applyFont="1" applyFill="1" applyBorder="1" applyAlignment="1">
      <alignment vertical="center"/>
    </xf>
    <xf numFmtId="167" fontId="19" fillId="6" borderId="0" xfId="0" applyNumberFormat="1" applyFont="1" applyFill="1" applyBorder="1" applyAlignment="1">
      <alignment vertical="center"/>
    </xf>
    <xf numFmtId="49" fontId="13" fillId="6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/>
    <xf numFmtId="0" fontId="16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49" fontId="11" fillId="3" borderId="13" xfId="0" applyNumberFormat="1" applyFont="1" applyFill="1" applyBorder="1" applyAlignment="1">
      <alignment vertical="center"/>
    </xf>
    <xf numFmtId="168" fontId="11" fillId="3" borderId="14" xfId="0" applyNumberFormat="1" applyFont="1" applyFill="1" applyBorder="1" applyAlignment="1">
      <alignment vertical="center"/>
    </xf>
    <xf numFmtId="9" fontId="11" fillId="3" borderId="15" xfId="0" applyNumberFormat="1" applyFont="1" applyFill="1" applyBorder="1" applyAlignment="1">
      <alignment vertical="center"/>
    </xf>
    <xf numFmtId="49" fontId="11" fillId="3" borderId="16" xfId="0" applyNumberFormat="1" applyFont="1" applyFill="1" applyBorder="1" applyAlignment="1">
      <alignment vertical="center"/>
    </xf>
    <xf numFmtId="49" fontId="11" fillId="3" borderId="19" xfId="0" applyNumberFormat="1" applyFont="1" applyFill="1" applyBorder="1" applyAlignment="1">
      <alignment vertical="center"/>
    </xf>
    <xf numFmtId="49" fontId="11" fillId="3" borderId="20" xfId="0" applyNumberFormat="1" applyFont="1" applyFill="1" applyBorder="1" applyAlignment="1">
      <alignment vertical="center"/>
    </xf>
    <xf numFmtId="49" fontId="13" fillId="3" borderId="21" xfId="0" applyNumberFormat="1" applyFont="1" applyFill="1" applyBorder="1" applyAlignment="1"/>
    <xf numFmtId="0" fontId="21" fillId="5" borderId="24" xfId="0" applyFont="1" applyFill="1" applyBorder="1" applyAlignment="1"/>
    <xf numFmtId="0" fontId="20" fillId="5" borderId="22" xfId="0" applyFont="1" applyFill="1" applyBorder="1" applyAlignment="1">
      <alignment vertical="center"/>
    </xf>
    <xf numFmtId="49" fontId="20" fillId="5" borderId="23" xfId="0" applyNumberFormat="1" applyFont="1" applyFill="1" applyBorder="1" applyAlignment="1">
      <alignment vertical="center"/>
    </xf>
    <xf numFmtId="0" fontId="20" fillId="5" borderId="23" xfId="0" applyFont="1" applyFill="1" applyBorder="1" applyAlignment="1">
      <alignment vertical="center"/>
    </xf>
    <xf numFmtId="0" fontId="20" fillId="5" borderId="24" xfId="0" applyFont="1" applyFill="1" applyBorder="1" applyAlignment="1">
      <alignment vertical="center"/>
    </xf>
    <xf numFmtId="49" fontId="20" fillId="5" borderId="22" xfId="0" applyNumberFormat="1" applyFont="1" applyFill="1" applyBorder="1" applyAlignment="1">
      <alignment vertical="center"/>
    </xf>
    <xf numFmtId="165" fontId="11" fillId="6" borderId="11" xfId="0" applyNumberFormat="1" applyFont="1" applyFill="1" applyBorder="1" applyAlignment="1">
      <alignment vertical="center"/>
    </xf>
    <xf numFmtId="41" fontId="11" fillId="3" borderId="17" xfId="2" applyFont="1" applyFill="1" applyBorder="1" applyAlignment="1">
      <alignment vertical="center"/>
    </xf>
    <xf numFmtId="41" fontId="11" fillId="3" borderId="18" xfId="2" applyFont="1" applyFill="1" applyBorder="1" applyAlignment="1">
      <alignment vertical="center"/>
    </xf>
    <xf numFmtId="41" fontId="11" fillId="3" borderId="14" xfId="2" applyFont="1" applyFill="1" applyBorder="1" applyAlignment="1">
      <alignment vertical="center"/>
    </xf>
    <xf numFmtId="41" fontId="11" fillId="3" borderId="15" xfId="2" applyFont="1" applyFill="1" applyBorder="1" applyAlignment="1">
      <alignment vertical="center"/>
    </xf>
    <xf numFmtId="0" fontId="6" fillId="0" borderId="2" xfId="0" applyFont="1" applyBorder="1" applyAlignment="1">
      <alignment horizontal="center"/>
    </xf>
    <xf numFmtId="0" fontId="7" fillId="4" borderId="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/>
    <xf numFmtId="0" fontId="10" fillId="2" borderId="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center" vertical="center"/>
    </xf>
  </cellXfs>
  <cellStyles count="3">
    <cellStyle name="Millares [0]" xfId="2" builtinId="6"/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009999"/>
      <color rgb="FF33CCCC"/>
      <color rgb="FF00CCFF"/>
      <color rgb="FF06E2E2"/>
      <color rgb="FF00CC99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9525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800" y="190500"/>
          <a:ext cx="662940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0"/>
  </sheetPr>
  <dimension ref="B9:G97"/>
  <sheetViews>
    <sheetView tabSelected="1" topLeftCell="A19" zoomScale="120" zoomScaleNormal="120" workbookViewId="0">
      <selection activeCell="H1" sqref="H1:AI1048576"/>
    </sheetView>
  </sheetViews>
  <sheetFormatPr baseColWidth="10" defaultRowHeight="14.75" x14ac:dyDescent="0.75"/>
  <cols>
    <col min="1" max="1" width="4.54296875" customWidth="1"/>
    <col min="2" max="2" width="22.1328125" customWidth="1"/>
    <col min="4" max="4" width="15.54296875" bestFit="1" customWidth="1"/>
    <col min="6" max="6" width="24.40625" bestFit="1" customWidth="1"/>
    <col min="7" max="7" width="14.26953125" bestFit="1" customWidth="1"/>
  </cols>
  <sheetData>
    <row r="9" spans="2:7" x14ac:dyDescent="0.75">
      <c r="B9" s="42" t="s">
        <v>0</v>
      </c>
      <c r="C9" s="94" t="s">
        <v>74</v>
      </c>
      <c r="D9" s="94"/>
      <c r="E9" s="1"/>
      <c r="F9" s="42" t="s">
        <v>1</v>
      </c>
      <c r="G9" s="7">
        <v>30000</v>
      </c>
    </row>
    <row r="10" spans="2:7" x14ac:dyDescent="0.75">
      <c r="B10" s="43" t="s">
        <v>2</v>
      </c>
      <c r="C10" s="88" t="s">
        <v>75</v>
      </c>
      <c r="D10" s="88"/>
      <c r="E10" s="1"/>
      <c r="F10" s="8" t="s">
        <v>3</v>
      </c>
      <c r="G10" s="45" t="s">
        <v>76</v>
      </c>
    </row>
    <row r="11" spans="2:7" x14ac:dyDescent="0.75">
      <c r="B11" s="43" t="s">
        <v>4</v>
      </c>
      <c r="C11" s="88" t="s">
        <v>47</v>
      </c>
      <c r="D11" s="88"/>
      <c r="E11" s="1"/>
      <c r="F11" s="9" t="s">
        <v>5</v>
      </c>
      <c r="G11" s="10">
        <v>165</v>
      </c>
    </row>
    <row r="12" spans="2:7" x14ac:dyDescent="0.75">
      <c r="B12" s="43" t="s">
        <v>6</v>
      </c>
      <c r="C12" s="88" t="s">
        <v>7</v>
      </c>
      <c r="D12" s="88"/>
      <c r="E12" s="1"/>
      <c r="F12" s="9" t="s">
        <v>8</v>
      </c>
      <c r="G12" s="10">
        <f>SUM(G11*G9)</f>
        <v>4950000</v>
      </c>
    </row>
    <row r="13" spans="2:7" x14ac:dyDescent="0.75">
      <c r="B13" s="43" t="s">
        <v>9</v>
      </c>
      <c r="C13" s="90" t="s">
        <v>10</v>
      </c>
      <c r="D13" s="90"/>
      <c r="E13" s="1"/>
      <c r="F13" s="9" t="s">
        <v>11</v>
      </c>
      <c r="G13" s="10" t="s">
        <v>48</v>
      </c>
    </row>
    <row r="14" spans="2:7" x14ac:dyDescent="0.75">
      <c r="B14" s="44" t="s">
        <v>12</v>
      </c>
      <c r="C14" s="88" t="s">
        <v>93</v>
      </c>
      <c r="D14" s="88"/>
      <c r="E14" s="1"/>
      <c r="F14" s="9" t="s">
        <v>13</v>
      </c>
      <c r="G14" s="10" t="s">
        <v>49</v>
      </c>
    </row>
    <row r="15" spans="2:7" ht="16" x14ac:dyDescent="0.8">
      <c r="B15" s="44" t="s">
        <v>14</v>
      </c>
      <c r="C15" s="93">
        <v>2021</v>
      </c>
      <c r="D15" s="93"/>
      <c r="E15" s="1"/>
      <c r="F15" s="9" t="s">
        <v>15</v>
      </c>
      <c r="G15" s="10" t="s">
        <v>16</v>
      </c>
    </row>
    <row r="16" spans="2:7" x14ac:dyDescent="0.75">
      <c r="B16" s="2"/>
      <c r="F16" s="3"/>
      <c r="G16" s="4"/>
    </row>
    <row r="17" spans="2:7" x14ac:dyDescent="0.75">
      <c r="B17" s="89" t="s">
        <v>17</v>
      </c>
      <c r="C17" s="89"/>
      <c r="D17" s="89"/>
      <c r="E17" s="89"/>
      <c r="F17" s="89"/>
      <c r="G17" s="89"/>
    </row>
    <row r="18" spans="2:7" x14ac:dyDescent="0.75">
      <c r="B18" s="5"/>
      <c r="C18" s="5"/>
      <c r="D18" s="5"/>
      <c r="E18" s="5"/>
      <c r="F18" s="6"/>
      <c r="G18" s="6"/>
    </row>
    <row r="19" spans="2:7" x14ac:dyDescent="0.75">
      <c r="B19" s="52" t="s">
        <v>18</v>
      </c>
      <c r="C19" s="1"/>
      <c r="D19" s="1"/>
      <c r="E19" s="1"/>
      <c r="F19" s="3"/>
      <c r="G19" s="3"/>
    </row>
    <row r="20" spans="2:7" x14ac:dyDescent="0.75">
      <c r="B20" s="34" t="s">
        <v>19</v>
      </c>
      <c r="C20" s="34" t="s">
        <v>20</v>
      </c>
      <c r="D20" s="34" t="s">
        <v>21</v>
      </c>
      <c r="E20" s="34" t="s">
        <v>22</v>
      </c>
      <c r="F20" s="46" t="s">
        <v>23</v>
      </c>
      <c r="G20" s="35" t="s">
        <v>24</v>
      </c>
    </row>
    <row r="21" spans="2:7" x14ac:dyDescent="0.75">
      <c r="B21" s="8" t="s">
        <v>77</v>
      </c>
      <c r="C21" s="19" t="s">
        <v>25</v>
      </c>
      <c r="D21" s="19">
        <v>2</v>
      </c>
      <c r="E21" s="19" t="s">
        <v>78</v>
      </c>
      <c r="F21" s="37">
        <v>20000</v>
      </c>
      <c r="G21" s="37">
        <v>36000</v>
      </c>
    </row>
    <row r="22" spans="2:7" x14ac:dyDescent="0.75">
      <c r="B22" s="22" t="s">
        <v>79</v>
      </c>
      <c r="C22" s="19" t="s">
        <v>25</v>
      </c>
      <c r="D22" s="19">
        <v>2</v>
      </c>
      <c r="E22" s="19" t="s">
        <v>78</v>
      </c>
      <c r="F22" s="37">
        <v>20000</v>
      </c>
      <c r="G22" s="37">
        <v>36000</v>
      </c>
    </row>
    <row r="23" spans="2:7" x14ac:dyDescent="0.75">
      <c r="B23" s="22" t="s">
        <v>80</v>
      </c>
      <c r="C23" s="19" t="s">
        <v>25</v>
      </c>
      <c r="D23" s="19">
        <v>2</v>
      </c>
      <c r="E23" s="19" t="s">
        <v>64</v>
      </c>
      <c r="F23" s="37">
        <v>20000</v>
      </c>
      <c r="G23" s="37">
        <v>36000</v>
      </c>
    </row>
    <row r="24" spans="2:7" x14ac:dyDescent="0.75">
      <c r="B24" s="22" t="s">
        <v>81</v>
      </c>
      <c r="C24" s="19" t="s">
        <v>25</v>
      </c>
      <c r="D24" s="19">
        <v>4</v>
      </c>
      <c r="E24" s="19" t="s">
        <v>70</v>
      </c>
      <c r="F24" s="37">
        <v>20000</v>
      </c>
      <c r="G24" s="37">
        <v>72000</v>
      </c>
    </row>
    <row r="25" spans="2:7" x14ac:dyDescent="0.75">
      <c r="B25" s="22" t="s">
        <v>82</v>
      </c>
      <c r="C25" s="19" t="s">
        <v>25</v>
      </c>
      <c r="D25" s="19">
        <v>10</v>
      </c>
      <c r="E25" s="19" t="s">
        <v>56</v>
      </c>
      <c r="F25" s="37">
        <v>20000</v>
      </c>
      <c r="G25" s="37">
        <v>180000</v>
      </c>
    </row>
    <row r="26" spans="2:7" x14ac:dyDescent="0.75">
      <c r="B26" s="22" t="s">
        <v>72</v>
      </c>
      <c r="C26" s="19" t="s">
        <v>25</v>
      </c>
      <c r="D26" s="19">
        <v>2</v>
      </c>
      <c r="E26" s="19" t="s">
        <v>78</v>
      </c>
      <c r="F26" s="37">
        <v>20000</v>
      </c>
      <c r="G26" s="37">
        <v>36000</v>
      </c>
    </row>
    <row r="27" spans="2:7" x14ac:dyDescent="0.75">
      <c r="B27" s="22" t="s">
        <v>83</v>
      </c>
      <c r="C27" s="19" t="s">
        <v>25</v>
      </c>
      <c r="D27" s="19">
        <v>16</v>
      </c>
      <c r="E27" s="19" t="s">
        <v>57</v>
      </c>
      <c r="F27" s="37">
        <v>20000</v>
      </c>
      <c r="G27" s="37">
        <v>288000</v>
      </c>
    </row>
    <row r="28" spans="2:7" x14ac:dyDescent="0.75">
      <c r="B28" s="22" t="s">
        <v>62</v>
      </c>
      <c r="C28" s="19" t="s">
        <v>25</v>
      </c>
      <c r="D28" s="19">
        <v>5</v>
      </c>
      <c r="E28" s="19" t="s">
        <v>66</v>
      </c>
      <c r="F28" s="37">
        <v>20000</v>
      </c>
      <c r="G28" s="37">
        <v>90000</v>
      </c>
    </row>
    <row r="29" spans="2:7" x14ac:dyDescent="0.75">
      <c r="B29" s="39" t="s">
        <v>26</v>
      </c>
      <c r="C29" s="40"/>
      <c r="D29" s="40"/>
      <c r="E29" s="40"/>
      <c r="F29" s="41"/>
      <c r="G29" s="49">
        <f>SUM(G21:G28)</f>
        <v>774000</v>
      </c>
    </row>
    <row r="30" spans="2:7" x14ac:dyDescent="0.75">
      <c r="B30" s="1"/>
      <c r="C30" s="1"/>
      <c r="D30" s="1"/>
      <c r="E30" s="1"/>
      <c r="F30" s="3"/>
      <c r="G30" s="3"/>
    </row>
    <row r="31" spans="2:7" x14ac:dyDescent="0.75">
      <c r="B31" s="52" t="s">
        <v>27</v>
      </c>
      <c r="C31" s="1"/>
      <c r="D31" s="1"/>
      <c r="E31" s="1"/>
      <c r="F31" s="3"/>
      <c r="G31" s="3"/>
    </row>
    <row r="32" spans="2:7" x14ac:dyDescent="0.75">
      <c r="B32" s="34" t="s">
        <v>19</v>
      </c>
      <c r="C32" s="34" t="s">
        <v>20</v>
      </c>
      <c r="D32" s="34" t="s">
        <v>21</v>
      </c>
      <c r="E32" s="34" t="s">
        <v>22</v>
      </c>
      <c r="F32" s="46" t="s">
        <v>23</v>
      </c>
      <c r="G32" s="35" t="s">
        <v>24</v>
      </c>
    </row>
    <row r="33" spans="2:7" x14ac:dyDescent="0.75">
      <c r="B33" s="22" t="s">
        <v>94</v>
      </c>
      <c r="C33" s="23"/>
      <c r="D33" s="23"/>
      <c r="E33" s="23"/>
      <c r="F33" s="37"/>
      <c r="G33" s="37"/>
    </row>
    <row r="34" spans="2:7" x14ac:dyDescent="0.75">
      <c r="B34" s="39" t="s">
        <v>28</v>
      </c>
      <c r="C34" s="40"/>
      <c r="D34" s="40"/>
      <c r="E34" s="40"/>
      <c r="F34" s="41"/>
      <c r="G34" s="51"/>
    </row>
    <row r="35" spans="2:7" x14ac:dyDescent="0.75">
      <c r="B35" s="1"/>
      <c r="C35" s="1"/>
      <c r="D35" s="1"/>
      <c r="E35" s="1"/>
      <c r="F35" s="3"/>
      <c r="G35" s="3"/>
    </row>
    <row r="36" spans="2:7" x14ac:dyDescent="0.75">
      <c r="B36" s="52" t="s">
        <v>29</v>
      </c>
      <c r="C36" s="1"/>
      <c r="D36" s="1"/>
      <c r="E36" s="1"/>
      <c r="F36" s="3"/>
      <c r="G36" s="3"/>
    </row>
    <row r="37" spans="2:7" x14ac:dyDescent="0.75">
      <c r="B37" s="34" t="s">
        <v>19</v>
      </c>
      <c r="C37" s="34" t="s">
        <v>20</v>
      </c>
      <c r="D37" s="34" t="s">
        <v>21</v>
      </c>
      <c r="E37" s="34" t="s">
        <v>22</v>
      </c>
      <c r="F37" s="46" t="s">
        <v>23</v>
      </c>
      <c r="G37" s="35" t="s">
        <v>24</v>
      </c>
    </row>
    <row r="38" spans="2:7" x14ac:dyDescent="0.75">
      <c r="B38" s="22" t="s">
        <v>58</v>
      </c>
      <c r="C38" s="24" t="s">
        <v>30</v>
      </c>
      <c r="D38" s="24">
        <v>6.25E-2</v>
      </c>
      <c r="E38" s="47" t="s">
        <v>64</v>
      </c>
      <c r="F38" s="48">
        <v>136000</v>
      </c>
      <c r="G38" s="48">
        <f>F38*D38</f>
        <v>8500</v>
      </c>
    </row>
    <row r="39" spans="2:7" x14ac:dyDescent="0.75">
      <c r="B39" s="22" t="s">
        <v>59</v>
      </c>
      <c r="C39" s="24" t="s">
        <v>30</v>
      </c>
      <c r="D39" s="24">
        <v>0.05</v>
      </c>
      <c r="E39" s="47" t="s">
        <v>64</v>
      </c>
      <c r="F39" s="48">
        <v>136000</v>
      </c>
      <c r="G39" s="48">
        <f t="shared" ref="G39:G42" si="0">F39*D39</f>
        <v>6800</v>
      </c>
    </row>
    <row r="40" spans="2:7" x14ac:dyDescent="0.75">
      <c r="B40" s="22" t="s">
        <v>84</v>
      </c>
      <c r="C40" s="24" t="s">
        <v>30</v>
      </c>
      <c r="D40" s="24">
        <v>6.25E-2</v>
      </c>
      <c r="E40" s="24" t="s">
        <v>64</v>
      </c>
      <c r="F40" s="48">
        <v>136000</v>
      </c>
      <c r="G40" s="48">
        <f t="shared" si="0"/>
        <v>8500</v>
      </c>
    </row>
    <row r="41" spans="2:7" x14ac:dyDescent="0.75">
      <c r="B41" s="22" t="s">
        <v>98</v>
      </c>
      <c r="C41" s="24" t="s">
        <v>30</v>
      </c>
      <c r="D41" s="24">
        <v>0.25</v>
      </c>
      <c r="E41" s="24" t="s">
        <v>64</v>
      </c>
      <c r="F41" s="48">
        <v>136000</v>
      </c>
      <c r="G41" s="48">
        <v>34000</v>
      </c>
    </row>
    <row r="42" spans="2:7" x14ac:dyDescent="0.75">
      <c r="B42" s="22" t="s">
        <v>65</v>
      </c>
      <c r="C42" s="24" t="s">
        <v>30</v>
      </c>
      <c r="D42" s="24">
        <v>0.05</v>
      </c>
      <c r="E42" s="47" t="s">
        <v>64</v>
      </c>
      <c r="F42" s="48">
        <v>136000</v>
      </c>
      <c r="G42" s="48">
        <f t="shared" si="0"/>
        <v>6800</v>
      </c>
    </row>
    <row r="43" spans="2:7" x14ac:dyDescent="0.75">
      <c r="B43" s="39" t="s">
        <v>31</v>
      </c>
      <c r="C43" s="40"/>
      <c r="D43" s="40"/>
      <c r="E43" s="40"/>
      <c r="F43" s="41"/>
      <c r="G43" s="49">
        <f>SUM(G38:G42)</f>
        <v>64600</v>
      </c>
    </row>
    <row r="44" spans="2:7" x14ac:dyDescent="0.75">
      <c r="B44" s="1"/>
      <c r="C44" s="1"/>
      <c r="D44" s="1"/>
      <c r="E44" s="1"/>
      <c r="F44" s="3"/>
      <c r="G44" s="3"/>
    </row>
    <row r="45" spans="2:7" x14ac:dyDescent="0.75">
      <c r="B45" s="52" t="s">
        <v>32</v>
      </c>
      <c r="C45" s="1"/>
      <c r="D45" s="1"/>
      <c r="E45" s="1"/>
      <c r="F45" s="3"/>
      <c r="G45" s="3"/>
    </row>
    <row r="46" spans="2:7" x14ac:dyDescent="0.75">
      <c r="B46" s="34" t="s">
        <v>32</v>
      </c>
      <c r="C46" s="20" t="s">
        <v>33</v>
      </c>
      <c r="D46" s="20" t="s">
        <v>34</v>
      </c>
      <c r="E46" s="34" t="s">
        <v>22</v>
      </c>
      <c r="F46" s="35" t="s">
        <v>23</v>
      </c>
      <c r="G46" s="35" t="s">
        <v>35</v>
      </c>
    </row>
    <row r="47" spans="2:7" x14ac:dyDescent="0.75">
      <c r="B47" s="36" t="s">
        <v>54</v>
      </c>
      <c r="C47" s="23" t="s">
        <v>85</v>
      </c>
      <c r="D47" s="23">
        <v>2</v>
      </c>
      <c r="E47" s="23" t="s">
        <v>50</v>
      </c>
      <c r="F47" s="37">
        <v>80000</v>
      </c>
      <c r="G47" s="37">
        <v>160000</v>
      </c>
    </row>
    <row r="48" spans="2:7" x14ac:dyDescent="0.75">
      <c r="B48" s="36" t="s">
        <v>36</v>
      </c>
      <c r="C48" s="23"/>
      <c r="D48" s="23"/>
      <c r="E48" s="23"/>
      <c r="F48" s="37"/>
      <c r="G48" s="37"/>
    </row>
    <row r="49" spans="2:7" x14ac:dyDescent="0.75">
      <c r="B49" s="22" t="s">
        <v>55</v>
      </c>
      <c r="C49" s="23" t="s">
        <v>51</v>
      </c>
      <c r="D49" s="23">
        <v>6</v>
      </c>
      <c r="E49" s="23" t="s">
        <v>78</v>
      </c>
      <c r="F49" s="37">
        <v>18099.900000000001</v>
      </c>
      <c r="G49" s="37">
        <f>F49*D49</f>
        <v>108599.40000000001</v>
      </c>
    </row>
    <row r="50" spans="2:7" x14ac:dyDescent="0.75">
      <c r="B50" s="22" t="s">
        <v>86</v>
      </c>
      <c r="C50" s="23" t="s">
        <v>87</v>
      </c>
      <c r="D50" s="23">
        <v>5</v>
      </c>
      <c r="E50" s="24" t="s">
        <v>64</v>
      </c>
      <c r="F50" s="37">
        <v>5450</v>
      </c>
      <c r="G50" s="37">
        <f>F50*D50</f>
        <v>27250</v>
      </c>
    </row>
    <row r="51" spans="2:7" x14ac:dyDescent="0.75">
      <c r="B51" s="22" t="s">
        <v>88</v>
      </c>
      <c r="C51" s="23" t="s">
        <v>67</v>
      </c>
      <c r="D51" s="23">
        <v>5</v>
      </c>
      <c r="E51" s="23" t="s">
        <v>78</v>
      </c>
      <c r="F51" s="37">
        <v>24950</v>
      </c>
      <c r="G51" s="37">
        <v>124750</v>
      </c>
    </row>
    <row r="52" spans="2:7" x14ac:dyDescent="0.75">
      <c r="B52" s="22" t="s">
        <v>71</v>
      </c>
      <c r="C52" s="23" t="s">
        <v>87</v>
      </c>
      <c r="D52" s="23">
        <v>100</v>
      </c>
      <c r="E52" s="23" t="s">
        <v>69</v>
      </c>
      <c r="F52" s="37">
        <v>1400</v>
      </c>
      <c r="G52" s="37">
        <v>140000</v>
      </c>
    </row>
    <row r="53" spans="2:7" x14ac:dyDescent="0.75">
      <c r="B53" s="36" t="s">
        <v>89</v>
      </c>
      <c r="C53" s="23"/>
      <c r="D53" s="23"/>
      <c r="E53" s="23"/>
      <c r="F53" s="37"/>
      <c r="G53" s="37"/>
    </row>
    <row r="54" spans="2:7" x14ac:dyDescent="0.75">
      <c r="B54" s="22" t="s">
        <v>90</v>
      </c>
      <c r="C54" s="23" t="s">
        <v>52</v>
      </c>
      <c r="D54" s="23">
        <v>10</v>
      </c>
      <c r="E54" s="23" t="s">
        <v>63</v>
      </c>
      <c r="F54" s="37">
        <v>8950</v>
      </c>
      <c r="G54" s="37">
        <f>F54*D54</f>
        <v>89500</v>
      </c>
    </row>
    <row r="55" spans="2:7" x14ac:dyDescent="0.75">
      <c r="B55" s="22" t="s">
        <v>91</v>
      </c>
      <c r="C55" s="23" t="s">
        <v>67</v>
      </c>
      <c r="D55" s="23">
        <v>4</v>
      </c>
      <c r="E55" s="23" t="s">
        <v>78</v>
      </c>
      <c r="F55" s="37">
        <v>9245</v>
      </c>
      <c r="G55" s="37">
        <f>F55*D55</f>
        <v>36980</v>
      </c>
    </row>
    <row r="56" spans="2:7" x14ac:dyDescent="0.75">
      <c r="B56" s="36" t="s">
        <v>53</v>
      </c>
      <c r="C56" s="23"/>
      <c r="D56" s="23"/>
      <c r="E56" s="23"/>
      <c r="F56" s="37"/>
      <c r="G56" s="37"/>
    </row>
    <row r="57" spans="2:7" x14ac:dyDescent="0.75">
      <c r="B57" s="22" t="s">
        <v>68</v>
      </c>
      <c r="C57" s="23" t="s">
        <v>61</v>
      </c>
      <c r="D57" s="23">
        <v>2.5</v>
      </c>
      <c r="E57" s="23" t="s">
        <v>64</v>
      </c>
      <c r="F57" s="37">
        <v>150000</v>
      </c>
      <c r="G57" s="37">
        <f>F57*D57</f>
        <v>375000</v>
      </c>
    </row>
    <row r="58" spans="2:7" x14ac:dyDescent="0.75">
      <c r="B58" s="22" t="s">
        <v>73</v>
      </c>
      <c r="C58" s="23" t="s">
        <v>20</v>
      </c>
      <c r="D58" s="38">
        <v>3000</v>
      </c>
      <c r="E58" s="19" t="s">
        <v>60</v>
      </c>
      <c r="F58" s="37">
        <v>70</v>
      </c>
      <c r="G58" s="37">
        <v>210000</v>
      </c>
    </row>
    <row r="59" spans="2:7" x14ac:dyDescent="0.75">
      <c r="B59" s="39" t="s">
        <v>37</v>
      </c>
      <c r="C59" s="40"/>
      <c r="D59" s="40"/>
      <c r="E59" s="40"/>
      <c r="F59" s="41"/>
      <c r="G59" s="49">
        <f>SUM(G47:G58)</f>
        <v>1272079.3999999999</v>
      </c>
    </row>
    <row r="60" spans="2:7" x14ac:dyDescent="0.75">
      <c r="B60" s="1"/>
      <c r="C60" s="1"/>
      <c r="D60" s="1"/>
      <c r="E60" s="1"/>
      <c r="F60" s="3"/>
      <c r="G60" s="3"/>
    </row>
    <row r="61" spans="2:7" x14ac:dyDescent="0.75">
      <c r="B61" s="52" t="s">
        <v>38</v>
      </c>
      <c r="C61" s="1"/>
      <c r="D61" s="1"/>
      <c r="E61" s="1"/>
      <c r="F61" s="3"/>
      <c r="G61" s="3"/>
    </row>
    <row r="62" spans="2:7" x14ac:dyDescent="0.75">
      <c r="B62" s="34" t="s">
        <v>39</v>
      </c>
      <c r="C62" s="34" t="s">
        <v>33</v>
      </c>
      <c r="D62" s="34" t="s">
        <v>34</v>
      </c>
      <c r="E62" s="34" t="s">
        <v>22</v>
      </c>
      <c r="F62" s="21" t="s">
        <v>23</v>
      </c>
      <c r="G62" s="35" t="s">
        <v>35</v>
      </c>
    </row>
    <row r="63" spans="2:7" x14ac:dyDescent="0.75">
      <c r="B63" s="54" t="s">
        <v>92</v>
      </c>
      <c r="C63" s="23" t="s">
        <v>95</v>
      </c>
      <c r="D63" s="23">
        <v>8</v>
      </c>
      <c r="E63" s="23" t="s">
        <v>78</v>
      </c>
      <c r="F63" s="37">
        <v>18000</v>
      </c>
      <c r="G63" s="37">
        <f>F63*D63</f>
        <v>144000</v>
      </c>
    </row>
    <row r="64" spans="2:7" x14ac:dyDescent="0.75">
      <c r="B64" s="50" t="s">
        <v>96</v>
      </c>
      <c r="C64" s="23" t="s">
        <v>97</v>
      </c>
      <c r="D64" s="23">
        <v>250</v>
      </c>
      <c r="E64" s="23" t="s">
        <v>78</v>
      </c>
      <c r="F64" s="37">
        <v>610</v>
      </c>
      <c r="G64" s="37">
        <f>F64*D64</f>
        <v>152500</v>
      </c>
    </row>
    <row r="65" spans="2:7" x14ac:dyDescent="0.75">
      <c r="B65" s="39" t="s">
        <v>40</v>
      </c>
      <c r="C65" s="40"/>
      <c r="D65" s="40"/>
      <c r="E65" s="40"/>
      <c r="F65" s="41"/>
      <c r="G65" s="49">
        <f>SUM(G63:G64)</f>
        <v>296500</v>
      </c>
    </row>
    <row r="66" spans="2:7" x14ac:dyDescent="0.75">
      <c r="B66" s="1"/>
      <c r="C66" s="1"/>
      <c r="D66" s="1"/>
      <c r="E66" s="1"/>
      <c r="F66" s="3"/>
      <c r="G66" s="3"/>
    </row>
    <row r="67" spans="2:7" x14ac:dyDescent="0.75">
      <c r="B67" s="15" t="s">
        <v>41</v>
      </c>
      <c r="C67" s="15"/>
      <c r="D67" s="15"/>
      <c r="E67" s="15"/>
      <c r="F67" s="15"/>
      <c r="G67" s="16">
        <f>SUM(G29+G34+G43+G59+G65)</f>
        <v>2407179.4</v>
      </c>
    </row>
    <row r="68" spans="2:7" x14ac:dyDescent="0.75">
      <c r="B68" s="12" t="s">
        <v>42</v>
      </c>
      <c r="C68" s="11"/>
      <c r="D68" s="11"/>
      <c r="E68" s="11"/>
      <c r="F68" s="11"/>
      <c r="G68" s="13">
        <f>SUM(G67*5/100)</f>
        <v>120358.97</v>
      </c>
    </row>
    <row r="69" spans="2:7" x14ac:dyDescent="0.75">
      <c r="B69" s="17" t="s">
        <v>43</v>
      </c>
      <c r="C69" s="17"/>
      <c r="D69" s="17"/>
      <c r="E69" s="17"/>
      <c r="F69" s="17"/>
      <c r="G69" s="18">
        <f>SUM(G67:G68)</f>
        <v>2527538.37</v>
      </c>
    </row>
    <row r="70" spans="2:7" x14ac:dyDescent="0.75">
      <c r="B70" s="14" t="s">
        <v>44</v>
      </c>
      <c r="C70" s="14"/>
      <c r="D70" s="14"/>
      <c r="E70" s="14"/>
      <c r="F70" s="14"/>
      <c r="G70" s="53">
        <f>SUM(G12*1)</f>
        <v>4950000</v>
      </c>
    </row>
    <row r="71" spans="2:7" x14ac:dyDescent="0.75">
      <c r="B71" s="17" t="s">
        <v>45</v>
      </c>
      <c r="C71" s="15"/>
      <c r="D71" s="15"/>
      <c r="E71" s="15"/>
      <c r="F71" s="15"/>
      <c r="G71" s="16">
        <f>SUM(G70-G69)</f>
        <v>2422461.63</v>
      </c>
    </row>
    <row r="72" spans="2:7" x14ac:dyDescent="0.75">
      <c r="B72" s="55" t="s">
        <v>105</v>
      </c>
      <c r="C72" s="56"/>
      <c r="D72" s="56"/>
      <c r="E72" s="56"/>
      <c r="F72" s="56"/>
      <c r="G72" s="57"/>
    </row>
    <row r="73" spans="2:7" ht="15.5" thickBot="1" x14ac:dyDescent="0.9">
      <c r="B73" s="58"/>
      <c r="C73" s="56"/>
      <c r="D73" s="56"/>
      <c r="E73" s="56"/>
      <c r="F73" s="56"/>
      <c r="G73" s="57"/>
    </row>
    <row r="74" spans="2:7" x14ac:dyDescent="0.75">
      <c r="B74" s="25" t="s">
        <v>99</v>
      </c>
      <c r="C74" s="26"/>
      <c r="D74" s="26"/>
      <c r="E74" s="26"/>
      <c r="F74" s="27"/>
      <c r="G74" s="57"/>
    </row>
    <row r="75" spans="2:7" x14ac:dyDescent="0.75">
      <c r="B75" s="28" t="s">
        <v>46</v>
      </c>
      <c r="C75" s="29"/>
      <c r="D75" s="29"/>
      <c r="E75" s="29"/>
      <c r="F75" s="30"/>
      <c r="G75" s="57"/>
    </row>
    <row r="76" spans="2:7" x14ac:dyDescent="0.75">
      <c r="B76" s="28" t="s">
        <v>100</v>
      </c>
      <c r="C76" s="29"/>
      <c r="D76" s="29"/>
      <c r="E76" s="29"/>
      <c r="F76" s="30"/>
      <c r="G76" s="57"/>
    </row>
    <row r="77" spans="2:7" x14ac:dyDescent="0.75">
      <c r="B77" s="28" t="s">
        <v>101</v>
      </c>
      <c r="C77" s="29"/>
      <c r="D77" s="29"/>
      <c r="E77" s="29"/>
      <c r="F77" s="30"/>
      <c r="G77" s="57"/>
    </row>
    <row r="78" spans="2:7" x14ac:dyDescent="0.75">
      <c r="B78" s="28" t="s">
        <v>102</v>
      </c>
      <c r="C78" s="29"/>
      <c r="D78" s="29"/>
      <c r="E78" s="29"/>
      <c r="F78" s="30"/>
      <c r="G78" s="57"/>
    </row>
    <row r="79" spans="2:7" x14ac:dyDescent="0.75">
      <c r="B79" s="28" t="s">
        <v>103</v>
      </c>
      <c r="C79" s="29"/>
      <c r="D79" s="29"/>
      <c r="E79" s="29"/>
      <c r="F79" s="30"/>
      <c r="G79" s="57"/>
    </row>
    <row r="80" spans="2:7" ht="15.5" thickBot="1" x14ac:dyDescent="0.9">
      <c r="B80" s="31" t="s">
        <v>104</v>
      </c>
      <c r="C80" s="32"/>
      <c r="D80" s="32"/>
      <c r="E80" s="32"/>
      <c r="F80" s="33"/>
      <c r="G80" s="57"/>
    </row>
    <row r="81" spans="2:7" ht="15.5" thickBot="1" x14ac:dyDescent="0.9">
      <c r="B81" s="59"/>
      <c r="C81" s="29"/>
      <c r="D81" s="29"/>
      <c r="E81" s="29"/>
      <c r="F81" s="29"/>
      <c r="G81" s="57"/>
    </row>
    <row r="82" spans="2:7" ht="15.5" thickBot="1" x14ac:dyDescent="0.9">
      <c r="B82" s="82" t="s">
        <v>106</v>
      </c>
      <c r="C82" s="79"/>
      <c r="D82" s="77"/>
      <c r="E82" s="67"/>
      <c r="F82" s="67"/>
      <c r="G82" s="57"/>
    </row>
    <row r="83" spans="2:7" x14ac:dyDescent="0.75">
      <c r="B83" s="74" t="s">
        <v>107</v>
      </c>
      <c r="C83" s="75" t="s">
        <v>108</v>
      </c>
      <c r="D83" s="76" t="s">
        <v>109</v>
      </c>
      <c r="E83" s="67"/>
      <c r="F83" s="67"/>
      <c r="G83" s="57"/>
    </row>
    <row r="84" spans="2:7" x14ac:dyDescent="0.75">
      <c r="B84" s="60" t="s">
        <v>110</v>
      </c>
      <c r="C84" s="61">
        <f>G29</f>
        <v>774000</v>
      </c>
      <c r="D84" s="62">
        <f>(C84/C90)</f>
        <v>0.3062268051740793</v>
      </c>
      <c r="E84" s="67"/>
      <c r="F84" s="67"/>
      <c r="G84" s="57"/>
    </row>
    <row r="85" spans="2:7" x14ac:dyDescent="0.75">
      <c r="B85" s="60" t="s">
        <v>111</v>
      </c>
      <c r="C85" s="83">
        <f>G34</f>
        <v>0</v>
      </c>
      <c r="D85" s="62">
        <v>0</v>
      </c>
      <c r="E85" s="67"/>
      <c r="F85" s="67"/>
      <c r="G85" s="57"/>
    </row>
    <row r="86" spans="2:7" x14ac:dyDescent="0.75">
      <c r="B86" s="60" t="s">
        <v>112</v>
      </c>
      <c r="C86" s="61">
        <f>G43</f>
        <v>64600</v>
      </c>
      <c r="D86" s="62">
        <f>(C86/C90)</f>
        <v>2.5558464617888271E-2</v>
      </c>
      <c r="E86" s="67"/>
      <c r="F86" s="67"/>
      <c r="G86" s="57"/>
    </row>
    <row r="87" spans="2:7" x14ac:dyDescent="0.75">
      <c r="B87" s="60" t="s">
        <v>113</v>
      </c>
      <c r="C87" s="61">
        <f>G59</f>
        <v>1272079.3999999999</v>
      </c>
      <c r="D87" s="62">
        <f>(C87/C90)</f>
        <v>0.50328786897901767</v>
      </c>
      <c r="E87" s="67"/>
      <c r="F87" s="67"/>
      <c r="G87" s="57"/>
    </row>
    <row r="88" spans="2:7" x14ac:dyDescent="0.75">
      <c r="B88" s="60" t="s">
        <v>114</v>
      </c>
      <c r="C88" s="63">
        <f>G65</f>
        <v>296500</v>
      </c>
      <c r="D88" s="62">
        <f>(C88/C90)</f>
        <v>0.11730781360996707</v>
      </c>
      <c r="E88" s="68"/>
      <c r="F88" s="68"/>
      <c r="G88" s="57"/>
    </row>
    <row r="89" spans="2:7" x14ac:dyDescent="0.75">
      <c r="B89" s="60" t="s">
        <v>115</v>
      </c>
      <c r="C89" s="63">
        <f>G68</f>
        <v>120358.97</v>
      </c>
      <c r="D89" s="62">
        <f>(C89/C90)</f>
        <v>4.7619047619047616E-2</v>
      </c>
      <c r="E89" s="68"/>
      <c r="F89" s="68"/>
      <c r="G89" s="57"/>
    </row>
    <row r="90" spans="2:7" ht="15.5" thickBot="1" x14ac:dyDescent="0.9">
      <c r="B90" s="70" t="s">
        <v>116</v>
      </c>
      <c r="C90" s="71">
        <f>SUM(C84:C89)</f>
        <v>2527538.37</v>
      </c>
      <c r="D90" s="72">
        <f>SUM(D84:D89)</f>
        <v>1</v>
      </c>
      <c r="E90" s="68"/>
      <c r="F90" s="68"/>
      <c r="G90" s="57"/>
    </row>
    <row r="91" spans="2:7" x14ac:dyDescent="0.75">
      <c r="B91" s="58"/>
      <c r="C91" s="56"/>
      <c r="D91" s="56"/>
      <c r="E91" s="56"/>
      <c r="F91" s="56"/>
      <c r="G91" s="57"/>
    </row>
    <row r="92" spans="2:7" ht="15.5" thickBot="1" x14ac:dyDescent="0.9">
      <c r="B92" s="64"/>
      <c r="C92" s="56"/>
      <c r="D92" s="56"/>
      <c r="E92" s="56"/>
      <c r="F92" s="56"/>
      <c r="G92" s="57"/>
    </row>
    <row r="93" spans="2:7" ht="15.5" thickBot="1" x14ac:dyDescent="0.9">
      <c r="B93" s="78"/>
      <c r="C93" s="79" t="s">
        <v>120</v>
      </c>
      <c r="D93" s="80"/>
      <c r="E93" s="81"/>
      <c r="F93" s="68"/>
      <c r="G93" s="57"/>
    </row>
    <row r="94" spans="2:7" x14ac:dyDescent="0.75">
      <c r="B94" s="73" t="s">
        <v>118</v>
      </c>
      <c r="C94" s="84">
        <v>27000</v>
      </c>
      <c r="D94" s="84">
        <v>30000</v>
      </c>
      <c r="E94" s="85">
        <v>35000</v>
      </c>
      <c r="F94" s="69"/>
      <c r="G94" s="65"/>
    </row>
    <row r="95" spans="2:7" ht="15.5" thickBot="1" x14ac:dyDescent="0.9">
      <c r="B95" s="70" t="s">
        <v>119</v>
      </c>
      <c r="C95" s="86">
        <f>(G69/C94)</f>
        <v>93.612532222222228</v>
      </c>
      <c r="D95" s="86">
        <f>(G69/D94)</f>
        <v>84.251278999999997</v>
      </c>
      <c r="E95" s="87">
        <f>(G69/E94)</f>
        <v>72.215382000000005</v>
      </c>
      <c r="F95" s="69"/>
      <c r="G95" s="65"/>
    </row>
    <row r="96" spans="2:7" x14ac:dyDescent="0.75">
      <c r="B96" s="66" t="s">
        <v>117</v>
      </c>
      <c r="C96" s="29"/>
      <c r="D96" s="29"/>
      <c r="E96" s="29"/>
      <c r="F96" s="29"/>
      <c r="G96" s="29"/>
    </row>
    <row r="97" spans="2:7" x14ac:dyDescent="0.75">
      <c r="B97" s="91"/>
      <c r="C97" s="92"/>
      <c r="D97" s="92"/>
      <c r="E97" s="92"/>
      <c r="F97" s="92"/>
      <c r="G97" s="92"/>
    </row>
  </sheetData>
  <mergeCells count="9">
    <mergeCell ref="B97:G97"/>
    <mergeCell ref="C15:D15"/>
    <mergeCell ref="B17:G17"/>
    <mergeCell ref="C9:D9"/>
    <mergeCell ref="C10:D10"/>
    <mergeCell ref="C11:D11"/>
    <mergeCell ref="C12:D12"/>
    <mergeCell ref="C13:D13"/>
    <mergeCell ref="C14:D14"/>
  </mergeCells>
  <pageMargins left="0.70866141732283472" right="0.70866141732283472" top="0.74803149606299213" bottom="0.74803149606299213" header="0.31496062992125984" footer="0.31496062992125984"/>
  <pageSetup paperSize="14" scale="75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CEBOLLA GUARDA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Vega Maturana Constantino</dc:creator>
  <cp:lastModifiedBy>Lucia González</cp:lastModifiedBy>
  <cp:lastPrinted>2021-02-23T15:15:04Z</cp:lastPrinted>
  <dcterms:created xsi:type="dcterms:W3CDTF">2018-04-19T14:03:14Z</dcterms:created>
  <dcterms:modified xsi:type="dcterms:W3CDTF">2021-05-04T16:26:01Z</dcterms:modified>
</cp:coreProperties>
</file>