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149" documentId="8_{9EB945FE-06B5-498B-91E1-AA4839407433}" xr6:coauthVersionLast="46" xr6:coauthVersionMax="46" xr10:uidLastSave="{7C0A5CA0-9F01-46C3-9D5F-D66F45E43F0C}"/>
  <bookViews>
    <workbookView xWindow="-90" yWindow="-90" windowWidth="19380" windowHeight="10980" xr2:uid="{00000000-000D-0000-FFFF-FFFF00000000}"/>
  </bookViews>
  <sheets>
    <sheet name="CILANTRO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35" l="1"/>
  <c r="G57" i="35" l="1"/>
  <c r="C80" i="35" s="1"/>
  <c r="G51" i="35"/>
  <c r="G49" i="35"/>
  <c r="G48" i="35"/>
  <c r="G47" i="35"/>
  <c r="G46" i="35"/>
  <c r="G45" i="35"/>
  <c r="G44" i="35"/>
  <c r="G42" i="35"/>
  <c r="G37" i="35"/>
  <c r="G36" i="35"/>
  <c r="G35" i="35"/>
  <c r="G25" i="35"/>
  <c r="G24" i="35"/>
  <c r="G23" i="35"/>
  <c r="G26" i="35" s="1"/>
  <c r="C76" i="35" s="1"/>
  <c r="G22" i="35"/>
  <c r="G21" i="35"/>
  <c r="G12" i="35"/>
  <c r="G62" i="35"/>
  <c r="G52" i="35" l="1"/>
  <c r="C79" i="35" s="1"/>
  <c r="G38" i="35"/>
  <c r="C78" i="35" s="1"/>
  <c r="G59" i="35"/>
  <c r="G60" i="35" s="1"/>
  <c r="G61" i="35" l="1"/>
  <c r="E87" i="35" s="1"/>
  <c r="C81" i="35"/>
  <c r="G63" i="35" l="1"/>
  <c r="C87" i="35"/>
  <c r="D87" i="35"/>
  <c r="C82" i="35"/>
  <c r="D76" i="35" l="1"/>
  <c r="D82" i="35" s="1"/>
  <c r="D79" i="35"/>
  <c r="D78" i="35"/>
  <c r="D80" i="35"/>
  <c r="D81" i="35"/>
</calcChain>
</file>

<file path=xl/sharedStrings.xml><?xml version="1.0" encoding="utf-8"?>
<sst xmlns="http://schemas.openxmlformats.org/spreadsheetml/2006/main" count="141" uniqueCount="101">
  <si>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</si>
  <si>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</si>
  <si>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</si>
  <si>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</si>
  <si>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</si>
  <si>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</si>
  <si>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</si>
  <si>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</si>
  <si>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</si>
  <si>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</si>
  <si>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</si>
  <si>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</si>
  <si>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</si>
  <si>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</si>
  <si>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</si>
  <si>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</si>
  <si>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</si>
  <si>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</si>
  <si>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</si>
  <si>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</si>
  <si>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</si>
  <si>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</si>
  <si>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</si>
  <si>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Julio</t>
  </si>
  <si>
    <t>Anual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</si>
  <si>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</si>
  <si>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</si>
  <si>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</si>
  <si>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</si>
  <si>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</si>
  <si>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</si>
  <si>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</si>
  <si>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</si>
  <si>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</si>
  <si>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</si>
  <si>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</si>
  <si>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</si>
  <si>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</si>
  <si>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</si>
  <si>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</si>
  <si>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</si>
  <si>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</si>
  <si>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</si>
  <si>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</si>
  <si>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</si>
  <si>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</si>
  <si>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Noviembre</t>
  </si>
  <si>
    <t>MEDIO</t>
  </si>
  <si>
    <t>Rastaje</t>
  </si>
  <si>
    <t>Aradura</t>
  </si>
  <si>
    <t>Melgadura</t>
  </si>
  <si>
    <t>Agosto</t>
  </si>
  <si>
    <t>Lt</t>
  </si>
  <si>
    <t>SEMILLAS</t>
  </si>
  <si>
    <t>kg</t>
  </si>
  <si>
    <t>SIN ESPECIFICAR</t>
  </si>
  <si>
    <t>Mercado interno</t>
  </si>
  <si>
    <t xml:space="preserve">Cosecha </t>
  </si>
  <si>
    <t xml:space="preserve">Urea </t>
  </si>
  <si>
    <t>HERBICIDA</t>
  </si>
  <si>
    <t>Heladas</t>
  </si>
  <si>
    <t>Sept-Octu</t>
  </si>
  <si>
    <t>INSECTICIDA</t>
  </si>
  <si>
    <t>COQUIMBO - LA SERENA</t>
  </si>
  <si>
    <t>Nivelación del suelo y abonado</t>
  </si>
  <si>
    <t>Desmalezado</t>
  </si>
  <si>
    <t>Fosfato</t>
  </si>
  <si>
    <t>Saco 50 kg</t>
  </si>
  <si>
    <t>MTD 600 SL</t>
  </si>
  <si>
    <t>CILANTRO</t>
  </si>
  <si>
    <t>RENDIMIENTO (Atado 200gr/ha)</t>
  </si>
  <si>
    <t>PRECIO ESPERADO ($/200gr)</t>
  </si>
  <si>
    <t xml:space="preserve">Siembra </t>
  </si>
  <si>
    <t>Septie-Octb</t>
  </si>
  <si>
    <t>Aplicación de productos</t>
  </si>
  <si>
    <t>Saco 25 kg</t>
  </si>
  <si>
    <t>Guano Saco</t>
  </si>
  <si>
    <t>Lorsban Plus</t>
  </si>
  <si>
    <t>AFALON 50 SC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</si>
  <si>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</si>
  <si>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</si>
  <si>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</si>
  <si>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</si>
  <si>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</si>
  <si>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</si>
  <si>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</si>
  <si>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</si>
  <si>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</si>
  <si>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</si>
  <si>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</si>
  <si>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</si>
  <si>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</si>
  <si>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</si>
  <si>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</si>
  <si>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</si>
  <si>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</si>
  <si>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</si>
  <si>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</si>
  <si>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($/Atado 200gr)</t>
  </si>
  <si>
    <t>Rendimiento (Atado 200gr/hà)</t>
  </si>
  <si>
    <t>Costo unitario ($/Atado 200gr)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</si>
</sst>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0" fillId="0" borderId="0" xfId="1" applyNumberFormat="1" applyFont="1" applyBorder="1"/>
    <xf numFmtId="165" fontId="2" fillId="2" borderId="0" xfId="1" applyNumberFormat="1" applyFont="1" applyFill="1" applyBorder="1"/>
    <xf numFmtId="0" fontId="8" fillId="0" borderId="0" xfId="0" applyFont="1" applyBorder="1"/>
    <xf numFmtId="165" fontId="8" fillId="0" borderId="0" xfId="1" applyNumberFormat="1" applyFont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10" fillId="6" borderId="3" xfId="0" applyNumberFormat="1" applyFont="1" applyFill="1" applyBorder="1" applyAlignment="1">
      <alignment vertical="center"/>
    </xf>
    <xf numFmtId="0" fontId="12" fillId="6" borderId="4" xfId="0" applyFont="1" applyFill="1" applyBorder="1" applyAlignment="1"/>
    <xf numFmtId="0" fontId="12" fillId="6" borderId="5" xfId="0" applyFont="1" applyFill="1" applyBorder="1" applyAlignment="1"/>
    <xf numFmtId="49" fontId="12" fillId="6" borderId="1" xfId="0" applyNumberFormat="1" applyFont="1" applyFill="1" applyBorder="1" applyAlignment="1">
      <alignment vertical="center"/>
    </xf>
    <xf numFmtId="0" fontId="12" fillId="6" borderId="0" xfId="0" applyFont="1" applyFill="1" applyBorder="1" applyAlignment="1"/>
    <xf numFmtId="0" fontId="12" fillId="6" borderId="6" xfId="0" applyFont="1" applyFill="1" applyBorder="1" applyAlignment="1"/>
    <xf numFmtId="49" fontId="12" fillId="6" borderId="7" xfId="0" applyNumberFormat="1" applyFont="1" applyFill="1" applyBorder="1" applyAlignment="1">
      <alignment vertical="center"/>
    </xf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165" fontId="2" fillId="4" borderId="2" xfId="1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right"/>
    </xf>
    <xf numFmtId="0" fontId="3" fillId="0" borderId="2" xfId="0" applyFont="1" applyBorder="1"/>
    <xf numFmtId="49" fontId="0" fillId="6" borderId="0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49" fontId="10" fillId="6" borderId="10" xfId="0" applyNumberFormat="1" applyFont="1" applyFill="1" applyBorder="1" applyAlignment="1">
      <alignment vertical="center"/>
    </xf>
    <xf numFmtId="3" fontId="10" fillId="6" borderId="11" xfId="0" applyNumberFormat="1" applyFont="1" applyFill="1" applyBorder="1" applyAlignment="1">
      <alignment vertical="center"/>
    </xf>
    <xf numFmtId="9" fontId="12" fillId="6" borderId="12" xfId="0" applyNumberFormat="1" applyFont="1" applyFill="1" applyBorder="1" applyAlignment="1"/>
    <xf numFmtId="168" fontId="10" fillId="6" borderId="11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vertical="center"/>
    </xf>
    <xf numFmtId="168" fontId="10" fillId="3" borderId="14" xfId="0" applyNumberFormat="1" applyFont="1" applyFill="1" applyBorder="1" applyAlignment="1">
      <alignment vertical="center"/>
    </xf>
    <xf numFmtId="9" fontId="10" fillId="3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49" fontId="10" fillId="3" borderId="20" xfId="0" applyNumberFormat="1" applyFont="1" applyFill="1" applyBorder="1" applyAlignment="1">
      <alignment vertical="center"/>
    </xf>
    <xf numFmtId="49" fontId="12" fillId="3" borderId="21" xfId="0" applyNumberFormat="1" applyFont="1" applyFill="1" applyBorder="1" applyAlignment="1"/>
    <xf numFmtId="0" fontId="18" fillId="5" borderId="24" xfId="0" applyFont="1" applyFill="1" applyBorder="1" applyAlignment="1"/>
    <xf numFmtId="0" fontId="17" fillId="5" borderId="22" xfId="0" applyFont="1" applyFill="1" applyBorder="1" applyAlignment="1">
      <alignment vertical="center"/>
    </xf>
    <xf numFmtId="49" fontId="17" fillId="5" borderId="23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7" fillId="5" borderId="24" xfId="0" applyFont="1" applyFill="1" applyBorder="1" applyAlignment="1">
      <alignment vertical="center"/>
    </xf>
    <xf numFmtId="49" fontId="17" fillId="5" borderId="22" xfId="0" applyNumberFormat="1" applyFont="1" applyFill="1" applyBorder="1" applyAlignment="1">
      <alignment vertical="center"/>
    </xf>
    <xf numFmtId="165" fontId="10" fillId="6" borderId="11" xfId="0" applyNumberFormat="1" applyFont="1" applyFill="1" applyBorder="1" applyAlignment="1">
      <alignment vertical="center"/>
    </xf>
    <xf numFmtId="41" fontId="10" fillId="3" borderId="17" xfId="2" applyFont="1" applyFill="1" applyBorder="1" applyAlignment="1">
      <alignment vertical="center"/>
    </xf>
    <xf numFmtId="41" fontId="10" fillId="3" borderId="18" xfId="2" applyFont="1" applyFill="1" applyBorder="1" applyAlignment="1">
      <alignment vertical="center"/>
    </xf>
    <xf numFmtId="41" fontId="10" fillId="3" borderId="14" xfId="2" applyFont="1" applyFill="1" applyBorder="1" applyAlignment="1">
      <alignment vertical="center"/>
    </xf>
    <xf numFmtId="41" fontId="10" fillId="3" borderId="15" xfId="2" applyFont="1" applyFill="1" applyBorder="1" applyAlignment="1">
      <alignment vertical="center"/>
    </xf>
    <xf numFmtId="2" fontId="8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15874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87325"/>
          <a:ext cx="7391399" cy="115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9:G101"/>
  <sheetViews>
    <sheetView tabSelected="1" workbookViewId="0">
      <selection activeCell="H1" sqref="H1:Y1048576"/>
    </sheetView>
  </sheetViews>
  <sheetFormatPr baseColWidth="10" defaultColWidth="11.40625" defaultRowHeight="14.75" x14ac:dyDescent="0.75"/>
  <cols>
    <col min="1" max="1" width="4.40625" style="4" customWidth="1"/>
    <col min="2" max="2" width="27.40625" style="4" customWidth="1"/>
    <col min="3" max="3" width="13.6796875" style="4" customWidth="1"/>
    <col min="4" max="4" width="15.36328125" style="4" customWidth="1"/>
    <col min="5" max="5" width="10" style="4" bestFit="1" customWidth="1"/>
    <col min="6" max="6" width="25.26953125" style="4" bestFit="1" customWidth="1"/>
    <col min="7" max="7" width="13.86328125" style="4" bestFit="1" customWidth="1"/>
    <col min="8" max="16384" width="11.40625" style="4"/>
  </cols>
  <sheetData>
    <row r="9" spans="2:7" ht="27" x14ac:dyDescent="0.75">
      <c r="B9" s="43" t="s">
        <v>0</v>
      </c>
      <c r="C9" s="93" t="s">
        <v>69</v>
      </c>
      <c r="D9" s="93"/>
      <c r="F9" s="43" t="s">
        <v>70</v>
      </c>
      <c r="G9" s="9">
        <v>40000</v>
      </c>
    </row>
    <row r="10" spans="2:7" x14ac:dyDescent="0.75">
      <c r="B10" s="44" t="s">
        <v>1</v>
      </c>
      <c r="C10" s="88" t="s">
        <v>55</v>
      </c>
      <c r="D10" s="88"/>
      <c r="F10" s="10" t="s">
        <v>2</v>
      </c>
      <c r="G10" s="46" t="s">
        <v>46</v>
      </c>
    </row>
    <row r="11" spans="2:7" x14ac:dyDescent="0.75">
      <c r="B11" s="44" t="s">
        <v>3</v>
      </c>
      <c r="C11" s="88" t="s">
        <v>47</v>
      </c>
      <c r="D11" s="88"/>
      <c r="F11" s="10" t="s">
        <v>71</v>
      </c>
      <c r="G11" s="12">
        <v>150</v>
      </c>
    </row>
    <row r="12" spans="2:7" x14ac:dyDescent="0.75">
      <c r="B12" s="44" t="s">
        <v>4</v>
      </c>
      <c r="C12" s="88" t="s">
        <v>5</v>
      </c>
      <c r="D12" s="88"/>
      <c r="F12" s="10" t="s">
        <v>6</v>
      </c>
      <c r="G12" s="12">
        <f>SUM(G11*G9)</f>
        <v>6000000</v>
      </c>
    </row>
    <row r="13" spans="2:7" x14ac:dyDescent="0.75">
      <c r="B13" s="44" t="s">
        <v>7</v>
      </c>
      <c r="C13" s="90" t="s">
        <v>8</v>
      </c>
      <c r="D13" s="90"/>
      <c r="F13" s="10" t="s">
        <v>9</v>
      </c>
      <c r="G13" s="11" t="s">
        <v>56</v>
      </c>
    </row>
    <row r="14" spans="2:7" ht="15.75" customHeight="1" x14ac:dyDescent="0.75">
      <c r="B14" s="45" t="s">
        <v>10</v>
      </c>
      <c r="C14" s="92" t="s">
        <v>63</v>
      </c>
      <c r="D14" s="92"/>
      <c r="F14" s="10" t="s">
        <v>11</v>
      </c>
      <c r="G14" s="11" t="s">
        <v>46</v>
      </c>
    </row>
    <row r="15" spans="2:7" x14ac:dyDescent="0.75">
      <c r="B15" s="45" t="s">
        <v>12</v>
      </c>
      <c r="C15" s="91">
        <v>2021</v>
      </c>
      <c r="D15" s="91"/>
      <c r="F15" s="10" t="s">
        <v>13</v>
      </c>
      <c r="G15" s="11" t="s">
        <v>60</v>
      </c>
    </row>
    <row r="16" spans="2:7" x14ac:dyDescent="0.75">
      <c r="B16" s="7"/>
    </row>
    <row r="17" spans="2:7" x14ac:dyDescent="0.75">
      <c r="B17" s="89" t="s">
        <v>14</v>
      </c>
      <c r="C17" s="89"/>
      <c r="D17" s="89"/>
      <c r="E17" s="89"/>
      <c r="F17" s="89"/>
      <c r="G17" s="89"/>
    </row>
    <row r="18" spans="2:7" x14ac:dyDescent="0.75">
      <c r="B18" s="7"/>
      <c r="C18" s="7"/>
      <c r="D18" s="7"/>
      <c r="E18" s="7"/>
      <c r="F18" s="8"/>
      <c r="G18" s="8"/>
    </row>
    <row r="19" spans="2:7" x14ac:dyDescent="0.75">
      <c r="B19" s="53" t="s">
        <v>15</v>
      </c>
      <c r="F19" s="5"/>
      <c r="G19" s="5"/>
    </row>
    <row r="20" spans="2:7" x14ac:dyDescent="0.75">
      <c r="B20" s="36" t="s">
        <v>16</v>
      </c>
      <c r="C20" s="36" t="s">
        <v>17</v>
      </c>
      <c r="D20" s="36" t="s">
        <v>18</v>
      </c>
      <c r="E20" s="36" t="s">
        <v>19</v>
      </c>
      <c r="F20" s="47" t="s">
        <v>20</v>
      </c>
      <c r="G20" s="37" t="s">
        <v>21</v>
      </c>
    </row>
    <row r="21" spans="2:7" x14ac:dyDescent="0.75">
      <c r="B21" s="10" t="s">
        <v>64</v>
      </c>
      <c r="C21" s="21" t="s">
        <v>22</v>
      </c>
      <c r="D21" s="21">
        <v>4</v>
      </c>
      <c r="E21" s="21" t="s">
        <v>51</v>
      </c>
      <c r="F21" s="39">
        <v>20000</v>
      </c>
      <c r="G21" s="39">
        <f>F21*D21</f>
        <v>80000</v>
      </c>
    </row>
    <row r="22" spans="2:7" x14ac:dyDescent="0.75">
      <c r="B22" s="10" t="s">
        <v>72</v>
      </c>
      <c r="C22" s="21" t="s">
        <v>22</v>
      </c>
      <c r="D22" s="21">
        <v>10</v>
      </c>
      <c r="E22" s="21" t="s">
        <v>51</v>
      </c>
      <c r="F22" s="39">
        <v>20000</v>
      </c>
      <c r="G22" s="39">
        <f>F22*D22</f>
        <v>200000</v>
      </c>
    </row>
    <row r="23" spans="2:7" x14ac:dyDescent="0.75">
      <c r="B23" s="10" t="s">
        <v>65</v>
      </c>
      <c r="C23" s="21" t="s">
        <v>22</v>
      </c>
      <c r="D23" s="21">
        <v>2</v>
      </c>
      <c r="E23" s="21" t="s">
        <v>73</v>
      </c>
      <c r="F23" s="39">
        <v>20000</v>
      </c>
      <c r="G23" s="39">
        <f>F23*D23</f>
        <v>40000</v>
      </c>
    </row>
    <row r="24" spans="2:7" x14ac:dyDescent="0.75">
      <c r="B24" s="24" t="s">
        <v>74</v>
      </c>
      <c r="C24" s="21" t="s">
        <v>22</v>
      </c>
      <c r="D24" s="21">
        <v>12</v>
      </c>
      <c r="E24" s="21" t="s">
        <v>73</v>
      </c>
      <c r="F24" s="39">
        <v>20000</v>
      </c>
      <c r="G24" s="39">
        <f>F24*D24</f>
        <v>240000</v>
      </c>
    </row>
    <row r="25" spans="2:7" x14ac:dyDescent="0.75">
      <c r="B25" s="24" t="s">
        <v>57</v>
      </c>
      <c r="C25" s="21" t="s">
        <v>22</v>
      </c>
      <c r="D25" s="21">
        <v>15</v>
      </c>
      <c r="E25" s="21" t="s">
        <v>46</v>
      </c>
      <c r="F25" s="39">
        <v>20000</v>
      </c>
      <c r="G25" s="39">
        <f>F25*D25</f>
        <v>300000</v>
      </c>
    </row>
    <row r="26" spans="2:7" x14ac:dyDescent="0.75">
      <c r="B26" s="40" t="s">
        <v>25</v>
      </c>
      <c r="C26" s="41"/>
      <c r="D26" s="41"/>
      <c r="E26" s="41"/>
      <c r="F26" s="42"/>
      <c r="G26" s="50">
        <f>SUM(G21:G25)</f>
        <v>860000</v>
      </c>
    </row>
    <row r="27" spans="2:7" x14ac:dyDescent="0.75">
      <c r="F27" s="5"/>
      <c r="G27" s="5"/>
    </row>
    <row r="28" spans="2:7" x14ac:dyDescent="0.75">
      <c r="B28" s="53" t="s">
        <v>26</v>
      </c>
      <c r="F28" s="5"/>
      <c r="G28" s="5"/>
    </row>
    <row r="29" spans="2:7" x14ac:dyDescent="0.75">
      <c r="B29" s="36" t="s">
        <v>16</v>
      </c>
      <c r="C29" s="36" t="s">
        <v>17</v>
      </c>
      <c r="D29" s="36" t="s">
        <v>18</v>
      </c>
      <c r="E29" s="36" t="s">
        <v>19</v>
      </c>
      <c r="F29" s="47" t="s">
        <v>20</v>
      </c>
      <c r="G29" s="37" t="s">
        <v>21</v>
      </c>
    </row>
    <row r="30" spans="2:7" x14ac:dyDescent="0.75">
      <c r="B30" s="24"/>
      <c r="C30" s="25"/>
      <c r="D30" s="25"/>
      <c r="E30" s="25"/>
      <c r="F30" s="39"/>
      <c r="G30" s="39"/>
    </row>
    <row r="31" spans="2:7" x14ac:dyDescent="0.75">
      <c r="B31" s="40" t="s">
        <v>27</v>
      </c>
      <c r="C31" s="41"/>
      <c r="D31" s="41"/>
      <c r="E31" s="41"/>
      <c r="F31" s="42"/>
      <c r="G31" s="52"/>
    </row>
    <row r="32" spans="2:7" x14ac:dyDescent="0.75">
      <c r="F32" s="5"/>
      <c r="G32" s="5"/>
    </row>
    <row r="33" spans="2:7" x14ac:dyDescent="0.75">
      <c r="B33" s="53" t="s">
        <v>28</v>
      </c>
      <c r="F33" s="5"/>
      <c r="G33" s="5"/>
    </row>
    <row r="34" spans="2:7" x14ac:dyDescent="0.75">
      <c r="B34" s="36" t="s">
        <v>16</v>
      </c>
      <c r="C34" s="36" t="s">
        <v>17</v>
      </c>
      <c r="D34" s="36" t="s">
        <v>18</v>
      </c>
      <c r="E34" s="36" t="s">
        <v>19</v>
      </c>
      <c r="F34" s="47" t="s">
        <v>20</v>
      </c>
      <c r="G34" s="37" t="s">
        <v>21</v>
      </c>
    </row>
    <row r="35" spans="2:7" x14ac:dyDescent="0.75">
      <c r="B35" s="24" t="s">
        <v>49</v>
      </c>
      <c r="C35" s="26" t="s">
        <v>29</v>
      </c>
      <c r="D35" s="87">
        <v>6.25E-2</v>
      </c>
      <c r="E35" s="48" t="s">
        <v>24</v>
      </c>
      <c r="F35" s="49">
        <v>144000</v>
      </c>
      <c r="G35" s="49">
        <f>F35*D35</f>
        <v>9000</v>
      </c>
    </row>
    <row r="36" spans="2:7" x14ac:dyDescent="0.75">
      <c r="B36" s="24" t="s">
        <v>50</v>
      </c>
      <c r="C36" s="26" t="s">
        <v>29</v>
      </c>
      <c r="D36" s="87">
        <v>0.05</v>
      </c>
      <c r="E36" s="48" t="s">
        <v>24</v>
      </c>
      <c r="F36" s="49">
        <v>144000</v>
      </c>
      <c r="G36" s="49">
        <f>F36*D36</f>
        <v>7200</v>
      </c>
    </row>
    <row r="37" spans="2:7" x14ac:dyDescent="0.75">
      <c r="B37" s="24" t="s">
        <v>48</v>
      </c>
      <c r="C37" s="26" t="s">
        <v>29</v>
      </c>
      <c r="D37" s="87">
        <v>0.05</v>
      </c>
      <c r="E37" s="48" t="s">
        <v>24</v>
      </c>
      <c r="F37" s="49">
        <v>144000</v>
      </c>
      <c r="G37" s="49">
        <f>F37*D37</f>
        <v>7200</v>
      </c>
    </row>
    <row r="38" spans="2:7" x14ac:dyDescent="0.75">
      <c r="B38" s="40" t="s">
        <v>30</v>
      </c>
      <c r="C38" s="41"/>
      <c r="D38" s="41"/>
      <c r="E38" s="41"/>
      <c r="F38" s="42"/>
      <c r="G38" s="50">
        <f>SUM(G35:G37)</f>
        <v>23400</v>
      </c>
    </row>
    <row r="39" spans="2:7" x14ac:dyDescent="0.75">
      <c r="F39" s="5"/>
      <c r="G39" s="5"/>
    </row>
    <row r="40" spans="2:7" x14ac:dyDescent="0.75">
      <c r="B40" s="53" t="s">
        <v>31</v>
      </c>
      <c r="F40" s="5"/>
      <c r="G40" s="5"/>
    </row>
    <row r="41" spans="2:7" x14ac:dyDescent="0.75">
      <c r="B41" s="36" t="s">
        <v>31</v>
      </c>
      <c r="C41" s="22" t="s">
        <v>32</v>
      </c>
      <c r="D41" s="22" t="s">
        <v>33</v>
      </c>
      <c r="E41" s="36" t="s">
        <v>19</v>
      </c>
      <c r="F41" s="37" t="s">
        <v>20</v>
      </c>
      <c r="G41" s="37" t="s">
        <v>34</v>
      </c>
    </row>
    <row r="42" spans="2:7" x14ac:dyDescent="0.75">
      <c r="B42" s="38" t="s">
        <v>53</v>
      </c>
      <c r="C42" s="25" t="s">
        <v>54</v>
      </c>
      <c r="D42" s="25">
        <v>8</v>
      </c>
      <c r="E42" s="25" t="s">
        <v>23</v>
      </c>
      <c r="F42" s="39">
        <v>13650</v>
      </c>
      <c r="G42" s="39">
        <f>D42*F42</f>
        <v>109200</v>
      </c>
    </row>
    <row r="43" spans="2:7" x14ac:dyDescent="0.75">
      <c r="B43" s="38" t="s">
        <v>35</v>
      </c>
      <c r="C43" s="25"/>
      <c r="D43" s="25"/>
      <c r="E43" s="25"/>
      <c r="F43" s="39"/>
      <c r="G43" s="39"/>
    </row>
    <row r="44" spans="2:7" x14ac:dyDescent="0.75">
      <c r="B44" s="24" t="s">
        <v>58</v>
      </c>
      <c r="C44" s="25" t="s">
        <v>75</v>
      </c>
      <c r="D44" s="25">
        <v>8</v>
      </c>
      <c r="E44" s="25" t="s">
        <v>51</v>
      </c>
      <c r="F44" s="39">
        <v>8220</v>
      </c>
      <c r="G44" s="39">
        <f t="shared" ref="G44:G51" si="0">D44*F44</f>
        <v>65760</v>
      </c>
    </row>
    <row r="45" spans="2:7" x14ac:dyDescent="0.75">
      <c r="B45" s="24" t="s">
        <v>66</v>
      </c>
      <c r="C45" s="25" t="s">
        <v>67</v>
      </c>
      <c r="D45" s="25">
        <v>5</v>
      </c>
      <c r="E45" s="25" t="s">
        <v>51</v>
      </c>
      <c r="F45" s="39">
        <v>48425</v>
      </c>
      <c r="G45" s="39">
        <f t="shared" si="0"/>
        <v>242125</v>
      </c>
    </row>
    <row r="46" spans="2:7" x14ac:dyDescent="0.75">
      <c r="B46" s="24" t="s">
        <v>76</v>
      </c>
      <c r="C46" s="25" t="s">
        <v>67</v>
      </c>
      <c r="D46" s="25">
        <v>960</v>
      </c>
      <c r="E46" s="25" t="s">
        <v>51</v>
      </c>
      <c r="F46" s="39">
        <v>2590</v>
      </c>
      <c r="G46" s="39">
        <f t="shared" si="0"/>
        <v>2486400</v>
      </c>
    </row>
    <row r="47" spans="2:7" x14ac:dyDescent="0.75">
      <c r="B47" s="55" t="s">
        <v>62</v>
      </c>
      <c r="C47" s="25"/>
      <c r="D47" s="25"/>
      <c r="E47" s="26"/>
      <c r="F47" s="39"/>
      <c r="G47" s="39">
        <f t="shared" si="0"/>
        <v>0</v>
      </c>
    </row>
    <row r="48" spans="2:7" x14ac:dyDescent="0.75">
      <c r="B48" s="24" t="s">
        <v>77</v>
      </c>
      <c r="C48" s="25" t="s">
        <v>52</v>
      </c>
      <c r="D48" s="25">
        <v>4</v>
      </c>
      <c r="E48" s="25" t="s">
        <v>61</v>
      </c>
      <c r="F48" s="39">
        <v>18980</v>
      </c>
      <c r="G48" s="39">
        <f t="shared" si="0"/>
        <v>75920</v>
      </c>
    </row>
    <row r="49" spans="2:7" x14ac:dyDescent="0.75">
      <c r="B49" s="24" t="s">
        <v>68</v>
      </c>
      <c r="C49" s="25" t="s">
        <v>52</v>
      </c>
      <c r="D49" s="25">
        <v>2</v>
      </c>
      <c r="E49" s="25" t="s">
        <v>61</v>
      </c>
      <c r="F49" s="39">
        <v>13960</v>
      </c>
      <c r="G49" s="39">
        <f t="shared" si="0"/>
        <v>27920</v>
      </c>
    </row>
    <row r="50" spans="2:7" x14ac:dyDescent="0.75">
      <c r="B50" s="38" t="s">
        <v>59</v>
      </c>
      <c r="C50" s="25"/>
      <c r="D50" s="25"/>
      <c r="E50" s="25"/>
      <c r="F50" s="39"/>
      <c r="G50" s="39"/>
    </row>
    <row r="51" spans="2:7" x14ac:dyDescent="0.75">
      <c r="B51" s="24" t="s">
        <v>78</v>
      </c>
      <c r="C51" s="25" t="s">
        <v>52</v>
      </c>
      <c r="D51" s="25">
        <v>1</v>
      </c>
      <c r="E51" s="25" t="s">
        <v>61</v>
      </c>
      <c r="F51" s="39">
        <v>26300</v>
      </c>
      <c r="G51" s="39">
        <f t="shared" si="0"/>
        <v>26300</v>
      </c>
    </row>
    <row r="52" spans="2:7" x14ac:dyDescent="0.75">
      <c r="B52" s="40" t="s">
        <v>36</v>
      </c>
      <c r="C52" s="41"/>
      <c r="D52" s="41"/>
      <c r="E52" s="41"/>
      <c r="F52" s="42"/>
      <c r="G52" s="50">
        <f>SUM(G42:G51)</f>
        <v>3033625</v>
      </c>
    </row>
    <row r="53" spans="2:7" x14ac:dyDescent="0.75">
      <c r="B53" s="1"/>
      <c r="C53" s="2"/>
      <c r="D53" s="2"/>
      <c r="E53" s="2"/>
      <c r="F53" s="3"/>
      <c r="G53" s="6"/>
    </row>
    <row r="54" spans="2:7" x14ac:dyDescent="0.75">
      <c r="B54" s="53" t="s">
        <v>37</v>
      </c>
      <c r="C54" s="2"/>
      <c r="D54" s="2"/>
      <c r="E54" s="2"/>
      <c r="F54" s="3"/>
      <c r="G54" s="3"/>
    </row>
    <row r="55" spans="2:7" x14ac:dyDescent="0.75">
      <c r="B55" s="36" t="s">
        <v>38</v>
      </c>
      <c r="C55" s="36" t="s">
        <v>32</v>
      </c>
      <c r="D55" s="36" t="s">
        <v>33</v>
      </c>
      <c r="E55" s="36" t="s">
        <v>19</v>
      </c>
      <c r="F55" s="23" t="s">
        <v>20</v>
      </c>
      <c r="G55" s="37" t="s">
        <v>34</v>
      </c>
    </row>
    <row r="56" spans="2:7" x14ac:dyDescent="0.75">
      <c r="B56" s="51"/>
      <c r="C56" s="25"/>
      <c r="D56" s="25"/>
      <c r="E56" s="25"/>
      <c r="F56" s="39"/>
      <c r="G56" s="39"/>
    </row>
    <row r="57" spans="2:7" x14ac:dyDescent="0.75">
      <c r="B57" s="40" t="s">
        <v>39</v>
      </c>
      <c r="C57" s="41"/>
      <c r="D57" s="41"/>
      <c r="E57" s="41"/>
      <c r="F57" s="42"/>
      <c r="G57" s="50">
        <f>SUM(G56:G56)</f>
        <v>0</v>
      </c>
    </row>
    <row r="58" spans="2:7" x14ac:dyDescent="0.75">
      <c r="F58" s="5"/>
      <c r="G58" s="5"/>
    </row>
    <row r="59" spans="2:7" x14ac:dyDescent="0.75">
      <c r="B59" s="17" t="s">
        <v>40</v>
      </c>
      <c r="C59" s="17"/>
      <c r="D59" s="17"/>
      <c r="E59" s="17"/>
      <c r="F59" s="17"/>
      <c r="G59" s="18">
        <f>SUM(G26+G31+G38+G52+G57)</f>
        <v>3917025</v>
      </c>
    </row>
    <row r="60" spans="2:7" x14ac:dyDescent="0.75">
      <c r="B60" s="14" t="s">
        <v>41</v>
      </c>
      <c r="C60" s="13"/>
      <c r="D60" s="13"/>
      <c r="E60" s="13"/>
      <c r="F60" s="13"/>
      <c r="G60" s="15">
        <f>SUM(G59*5/100)</f>
        <v>195851.25</v>
      </c>
    </row>
    <row r="61" spans="2:7" x14ac:dyDescent="0.75">
      <c r="B61" s="19" t="s">
        <v>42</v>
      </c>
      <c r="C61" s="19"/>
      <c r="D61" s="19"/>
      <c r="E61" s="19"/>
      <c r="F61" s="19"/>
      <c r="G61" s="20">
        <f>SUM(G59:G60)</f>
        <v>4112876.25</v>
      </c>
    </row>
    <row r="62" spans="2:7" x14ac:dyDescent="0.75">
      <c r="B62" s="16" t="s">
        <v>43</v>
      </c>
      <c r="C62" s="16"/>
      <c r="D62" s="16"/>
      <c r="E62" s="16"/>
      <c r="F62" s="16"/>
      <c r="G62" s="54">
        <f>SUM(G12*1)</f>
        <v>6000000</v>
      </c>
    </row>
    <row r="63" spans="2:7" x14ac:dyDescent="0.75">
      <c r="B63" s="19" t="s">
        <v>44</v>
      </c>
      <c r="C63" s="17"/>
      <c r="D63" s="17"/>
      <c r="E63" s="17"/>
      <c r="F63" s="17"/>
      <c r="G63" s="18">
        <f>SUM(G62-G61)</f>
        <v>1887123.75</v>
      </c>
    </row>
    <row r="64" spans="2:7" x14ac:dyDescent="0.75">
      <c r="B64" s="56" t="s">
        <v>85</v>
      </c>
      <c r="C64" s="57"/>
      <c r="D64" s="57"/>
      <c r="E64" s="57"/>
      <c r="F64" s="57"/>
      <c r="G64" s="2"/>
    </row>
    <row r="65" spans="2:7" ht="15.5" thickBot="1" x14ac:dyDescent="0.9">
      <c r="B65" s="58"/>
      <c r="C65" s="57"/>
      <c r="D65" s="57"/>
      <c r="E65" s="57"/>
      <c r="F65" s="57"/>
      <c r="G65" s="2"/>
    </row>
    <row r="66" spans="2:7" x14ac:dyDescent="0.75">
      <c r="B66" s="27" t="s">
        <v>79</v>
      </c>
      <c r="C66" s="28"/>
      <c r="D66" s="28"/>
      <c r="E66" s="28"/>
      <c r="F66" s="29"/>
      <c r="G66" s="2"/>
    </row>
    <row r="67" spans="2:7" x14ac:dyDescent="0.75">
      <c r="B67" s="30" t="s">
        <v>45</v>
      </c>
      <c r="C67" s="31"/>
      <c r="D67" s="31"/>
      <c r="E67" s="31"/>
      <c r="F67" s="32"/>
      <c r="G67" s="2"/>
    </row>
    <row r="68" spans="2:7" x14ac:dyDescent="0.75">
      <c r="B68" s="30" t="s">
        <v>80</v>
      </c>
      <c r="C68" s="31"/>
      <c r="D68" s="31"/>
      <c r="E68" s="31"/>
      <c r="F68" s="32"/>
      <c r="G68" s="2"/>
    </row>
    <row r="69" spans="2:7" x14ac:dyDescent="0.75">
      <c r="B69" s="30" t="s">
        <v>81</v>
      </c>
      <c r="C69" s="31"/>
      <c r="D69" s="31"/>
      <c r="E69" s="31"/>
      <c r="F69" s="32"/>
      <c r="G69" s="2"/>
    </row>
    <row r="70" spans="2:7" x14ac:dyDescent="0.75">
      <c r="B70" s="30" t="s">
        <v>82</v>
      </c>
      <c r="C70" s="31"/>
      <c r="D70" s="31"/>
      <c r="E70" s="31"/>
      <c r="F70" s="32"/>
      <c r="G70" s="2"/>
    </row>
    <row r="71" spans="2:7" x14ac:dyDescent="0.75">
      <c r="B71" s="30" t="s">
        <v>83</v>
      </c>
      <c r="C71" s="31"/>
      <c r="D71" s="31"/>
      <c r="E71" s="31"/>
      <c r="F71" s="32"/>
      <c r="G71" s="2"/>
    </row>
    <row r="72" spans="2:7" ht="15.5" thickBot="1" x14ac:dyDescent="0.9">
      <c r="B72" s="33" t="s">
        <v>84</v>
      </c>
      <c r="C72" s="34"/>
      <c r="D72" s="34"/>
      <c r="E72" s="34"/>
      <c r="F72" s="35"/>
      <c r="G72" s="2"/>
    </row>
    <row r="73" spans="2:7" ht="15.5" thickBot="1" x14ac:dyDescent="0.9">
      <c r="B73" s="59"/>
      <c r="C73" s="31"/>
      <c r="D73" s="31"/>
      <c r="E73" s="31"/>
      <c r="F73" s="31"/>
      <c r="G73" s="2"/>
    </row>
    <row r="74" spans="2:7" ht="15.5" thickBot="1" x14ac:dyDescent="0.9">
      <c r="B74" s="81" t="s">
        <v>86</v>
      </c>
      <c r="C74" s="78"/>
      <c r="D74" s="76"/>
      <c r="E74" s="66"/>
      <c r="F74" s="66"/>
      <c r="G74" s="2"/>
    </row>
    <row r="75" spans="2:7" x14ac:dyDescent="0.75">
      <c r="B75" s="73" t="s">
        <v>87</v>
      </c>
      <c r="C75" s="74" t="s">
        <v>88</v>
      </c>
      <c r="D75" s="75" t="s">
        <v>89</v>
      </c>
      <c r="E75" s="66"/>
      <c r="F75" s="66"/>
      <c r="G75" s="2"/>
    </row>
    <row r="76" spans="2:7" x14ac:dyDescent="0.75">
      <c r="B76" s="60" t="s">
        <v>90</v>
      </c>
      <c r="C76" s="61">
        <f>G26</f>
        <v>860000</v>
      </c>
      <c r="D76" s="62">
        <f>(C76/C82)</f>
        <v>0.20909941066182092</v>
      </c>
      <c r="E76" s="66"/>
      <c r="F76" s="66"/>
      <c r="G76" s="2"/>
    </row>
    <row r="77" spans="2:7" x14ac:dyDescent="0.75">
      <c r="B77" s="60" t="s">
        <v>91</v>
      </c>
      <c r="C77" s="82">
        <f>G31</f>
        <v>0</v>
      </c>
      <c r="D77" s="62">
        <v>0</v>
      </c>
      <c r="E77" s="66"/>
      <c r="F77" s="66"/>
      <c r="G77" s="2"/>
    </row>
    <row r="78" spans="2:7" x14ac:dyDescent="0.75">
      <c r="B78" s="60" t="s">
        <v>92</v>
      </c>
      <c r="C78" s="61">
        <f>G38</f>
        <v>23400</v>
      </c>
      <c r="D78" s="62">
        <f>(C78/C82)</f>
        <v>5.6894490807983828E-3</v>
      </c>
      <c r="E78" s="66"/>
      <c r="F78" s="66"/>
      <c r="G78" s="2"/>
    </row>
    <row r="79" spans="2:7" x14ac:dyDescent="0.75">
      <c r="B79" s="60" t="s">
        <v>93</v>
      </c>
      <c r="C79" s="61">
        <f>G52</f>
        <v>3033625</v>
      </c>
      <c r="D79" s="62">
        <f>(C79/C82)</f>
        <v>0.73759209263833314</v>
      </c>
      <c r="E79" s="66"/>
      <c r="F79" s="66"/>
      <c r="G79" s="2"/>
    </row>
    <row r="80" spans="2:7" x14ac:dyDescent="0.75">
      <c r="B80" s="60" t="s">
        <v>94</v>
      </c>
      <c r="C80" s="63">
        <f>G57</f>
        <v>0</v>
      </c>
      <c r="D80" s="62">
        <f>(C80/C82)</f>
        <v>0</v>
      </c>
      <c r="E80" s="67"/>
      <c r="F80" s="67"/>
      <c r="G80" s="2"/>
    </row>
    <row r="81" spans="2:7" x14ac:dyDescent="0.75">
      <c r="B81" s="60" t="s">
        <v>95</v>
      </c>
      <c r="C81" s="63">
        <f>G60</f>
        <v>195851.25</v>
      </c>
      <c r="D81" s="62">
        <f>(C81/C82)</f>
        <v>4.7619047619047616E-2</v>
      </c>
      <c r="E81" s="67"/>
      <c r="F81" s="67"/>
      <c r="G81" s="2"/>
    </row>
    <row r="82" spans="2:7" ht="15.5" thickBot="1" x14ac:dyDescent="0.9">
      <c r="B82" s="69" t="s">
        <v>96</v>
      </c>
      <c r="C82" s="70">
        <f>SUM(C76:C81)</f>
        <v>4112876.25</v>
      </c>
      <c r="D82" s="71">
        <f>SUM(D76:D81)</f>
        <v>1</v>
      </c>
      <c r="E82" s="67"/>
      <c r="F82" s="67"/>
      <c r="G82" s="2"/>
    </row>
    <row r="83" spans="2:7" x14ac:dyDescent="0.75">
      <c r="B83" s="58"/>
      <c r="C83" s="57"/>
      <c r="D83" s="57"/>
      <c r="E83" s="57"/>
      <c r="F83" s="57"/>
      <c r="G83" s="2"/>
    </row>
    <row r="84" spans="2:7" ht="15.5" thickBot="1" x14ac:dyDescent="0.9">
      <c r="B84" s="64"/>
      <c r="C84" s="57"/>
      <c r="D84" s="57"/>
      <c r="E84" s="57"/>
      <c r="F84" s="57"/>
      <c r="G84" s="2"/>
    </row>
    <row r="85" spans="2:7" ht="15.5" thickBot="1" x14ac:dyDescent="0.9">
      <c r="B85" s="77"/>
      <c r="C85" s="78" t="s">
        <v>98</v>
      </c>
      <c r="D85" s="79"/>
      <c r="E85" s="80"/>
      <c r="F85" s="67"/>
      <c r="G85" s="2"/>
    </row>
    <row r="86" spans="2:7" x14ac:dyDescent="0.75">
      <c r="B86" s="72" t="s">
        <v>99</v>
      </c>
      <c r="C86" s="83">
        <v>38000</v>
      </c>
      <c r="D86" s="83">
        <v>40000</v>
      </c>
      <c r="E86" s="84">
        <v>41000</v>
      </c>
      <c r="F86" s="68"/>
      <c r="G86" s="2"/>
    </row>
    <row r="87" spans="2:7" ht="15.5" thickBot="1" x14ac:dyDescent="0.9">
      <c r="B87" s="69" t="s">
        <v>100</v>
      </c>
      <c r="C87" s="85">
        <f>(G61/C86)</f>
        <v>108.23358552631579</v>
      </c>
      <c r="D87" s="85">
        <f>(G61/D86)</f>
        <v>102.82190625</v>
      </c>
      <c r="E87" s="86">
        <f>(G61/E86)</f>
        <v>100.31405487804878</v>
      </c>
      <c r="F87" s="68"/>
      <c r="G87" s="2"/>
    </row>
    <row r="88" spans="2:7" x14ac:dyDescent="0.75">
      <c r="B88" s="65" t="s">
        <v>97</v>
      </c>
      <c r="C88" s="31"/>
      <c r="D88" s="31"/>
      <c r="E88" s="31"/>
      <c r="F88" s="31"/>
      <c r="G88" s="2"/>
    </row>
    <row r="89" spans="2:7" x14ac:dyDescent="0.75">
      <c r="B89" s="2"/>
      <c r="C89" s="2"/>
      <c r="D89" s="2"/>
      <c r="E89" s="2"/>
      <c r="F89" s="2"/>
      <c r="G89" s="2"/>
    </row>
    <row r="90" spans="2:7" x14ac:dyDescent="0.75">
      <c r="B90" s="2"/>
      <c r="C90" s="2"/>
      <c r="D90" s="2"/>
      <c r="E90" s="2"/>
      <c r="F90" s="2"/>
      <c r="G90" s="2"/>
    </row>
    <row r="91" spans="2:7" x14ac:dyDescent="0.75">
      <c r="B91" s="2"/>
      <c r="C91" s="2"/>
      <c r="D91" s="2"/>
      <c r="E91" s="2"/>
      <c r="F91" s="3"/>
      <c r="G91" s="3"/>
    </row>
    <row r="92" spans="2:7" x14ac:dyDescent="0.75">
      <c r="B92" s="2"/>
      <c r="C92" s="2"/>
      <c r="D92" s="2"/>
      <c r="E92" s="2"/>
      <c r="F92" s="3"/>
      <c r="G92" s="3"/>
    </row>
    <row r="93" spans="2:7" x14ac:dyDescent="0.75">
      <c r="B93" s="2"/>
      <c r="C93" s="2"/>
      <c r="D93" s="2"/>
      <c r="E93" s="2"/>
      <c r="F93" s="3"/>
      <c r="G93" s="3"/>
    </row>
    <row r="94" spans="2:7" x14ac:dyDescent="0.75">
      <c r="B94" s="2"/>
      <c r="C94" s="2"/>
      <c r="D94" s="2"/>
      <c r="E94" s="2"/>
      <c r="F94" s="3"/>
      <c r="G94" s="3"/>
    </row>
    <row r="95" spans="2:7" x14ac:dyDescent="0.75">
      <c r="B95" s="2"/>
      <c r="C95" s="2"/>
      <c r="D95" s="2"/>
      <c r="E95" s="2"/>
      <c r="F95" s="3"/>
      <c r="G95" s="3"/>
    </row>
    <row r="96" spans="2:7" x14ac:dyDescent="0.75">
      <c r="B96" s="2"/>
      <c r="C96" s="2"/>
      <c r="D96" s="2"/>
      <c r="E96" s="2"/>
      <c r="F96" s="3"/>
      <c r="G96" s="3"/>
    </row>
    <row r="97" spans="2:7" x14ac:dyDescent="0.75">
      <c r="B97" s="2"/>
      <c r="C97" s="2"/>
      <c r="D97" s="2"/>
      <c r="E97" s="2"/>
      <c r="F97" s="3"/>
      <c r="G97" s="3"/>
    </row>
    <row r="98" spans="2:7" x14ac:dyDescent="0.75">
      <c r="B98" s="2"/>
      <c r="C98" s="2"/>
      <c r="D98" s="2"/>
      <c r="E98" s="2"/>
      <c r="F98" s="3"/>
      <c r="G98" s="3"/>
    </row>
    <row r="99" spans="2:7" x14ac:dyDescent="0.75">
      <c r="B99" s="2"/>
      <c r="C99" s="2"/>
      <c r="D99" s="2"/>
      <c r="E99" s="2"/>
      <c r="F99" s="3"/>
      <c r="G99" s="3"/>
    </row>
    <row r="100" spans="2:7" x14ac:dyDescent="0.75">
      <c r="B100" s="2"/>
      <c r="C100" s="2"/>
      <c r="D100" s="2"/>
      <c r="E100" s="2"/>
      <c r="F100" s="3"/>
      <c r="G100" s="3"/>
    </row>
    <row r="101" spans="2:7" x14ac:dyDescent="0.75">
      <c r="B101" s="2"/>
      <c r="C101" s="2"/>
      <c r="D101" s="2"/>
      <c r="E101" s="2"/>
      <c r="F101" s="3"/>
      <c r="G101" s="3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2021-05-04T15:53:08Z</dcterms:modified>
</cp:coreProperties>
</file>