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perez\Desktop\fichas 2020\FICHAS 2021\SAN VICENTE\"/>
    </mc:Choice>
  </mc:AlternateContent>
  <bookViews>
    <workbookView xWindow="0" yWindow="0" windowWidth="20490" windowHeight="7650"/>
  </bookViews>
  <sheets>
    <sheet name="Ciruela Dagen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4" i="1" l="1"/>
  <c r="G72" i="1"/>
  <c r="G73" i="1" s="1"/>
  <c r="G56" i="1"/>
  <c r="G12" i="1"/>
  <c r="G49" i="1"/>
  <c r="G50" i="1"/>
  <c r="G51" i="1"/>
  <c r="G52" i="1"/>
  <c r="G53" i="1"/>
  <c r="G54" i="1"/>
  <c r="G55" i="1"/>
  <c r="G57" i="1"/>
  <c r="G58" i="1"/>
  <c r="G59" i="1"/>
  <c r="G60" i="1"/>
  <c r="G61" i="1"/>
  <c r="G62" i="1"/>
  <c r="G63" i="1"/>
  <c r="G65" i="1"/>
  <c r="G66" i="1"/>
  <c r="G23" i="1"/>
  <c r="G71" i="1" l="1"/>
  <c r="G22" i="1"/>
  <c r="G24" i="1"/>
  <c r="G25" i="1"/>
  <c r="G26" i="1"/>
  <c r="G27" i="1"/>
  <c r="G33" i="1" l="1"/>
  <c r="C98" i="1"/>
  <c r="G48" i="1"/>
  <c r="G42" i="1"/>
  <c r="G41" i="1"/>
  <c r="G40" i="1"/>
  <c r="G39" i="1"/>
  <c r="G38" i="1"/>
  <c r="G37" i="1"/>
  <c r="G21" i="1"/>
  <c r="G78" i="1"/>
  <c r="G28" i="1" l="1"/>
  <c r="C94" i="1" s="1"/>
  <c r="G67" i="1"/>
  <c r="C97" i="1" s="1"/>
  <c r="G43" i="1"/>
  <c r="C96" i="1" s="1"/>
  <c r="G75" i="1" l="1"/>
  <c r="G76" i="1" s="1"/>
  <c r="G77" i="1" l="1"/>
  <c r="C99" i="1"/>
  <c r="D105" i="1" l="1"/>
  <c r="E105" i="1"/>
  <c r="C105" i="1"/>
  <c r="G79" i="1"/>
  <c r="C100" i="1"/>
  <c r="D97" i="1" l="1"/>
  <c r="D94" i="1"/>
  <c r="D98" i="1"/>
  <c r="D96" i="1"/>
  <c r="D99" i="1"/>
  <c r="D100" i="1" l="1"/>
</calcChain>
</file>

<file path=xl/sharedStrings.xml><?xml version="1.0" encoding="utf-8"?>
<sst xmlns="http://schemas.openxmlformats.org/spreadsheetml/2006/main" count="192" uniqueCount="129">
  <si>
    <t>RUBRO O CULTIVO</t>
  </si>
  <si>
    <t>RENDIMIENTO (qqm/Há.)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</si>
  <si>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</si>
  <si>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</si>
  <si>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</si>
  <si>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</si>
  <si>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</si>
  <si>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</si>
  <si>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</si>
  <si>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</si>
  <si>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</si>
  <si>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</si>
  <si>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</si>
  <si>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</si>
  <si>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</si>
  <si>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</si>
  <si>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</si>
  <si>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</si>
  <si>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</si>
  <si>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</si>
  <si>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</si>
  <si>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</si>
  <si>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</si>
  <si>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</si>
  <si>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</si>
  <si>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</si>
  <si>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</si>
  <si>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</si>
  <si>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</si>
  <si>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</si>
  <si>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</si>
  <si>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</si>
  <si>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</si>
  <si>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</si>
  <si>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HERBICIDAS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</si>
  <si>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</si>
  <si>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</si>
  <si>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</si>
  <si>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</si>
  <si>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</si>
  <si>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</si>
  <si>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</si>
  <si>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</si>
  <si>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</si>
  <si>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</si>
  <si>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</si>
  <si>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</si>
  <si>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</si>
  <si>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</si>
  <si>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</si>
  <si>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</si>
  <si>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</si>
  <si>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</si>
  <si>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</si>
  <si>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</si>
  <si>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</si>
  <si>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</si>
  <si>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</si>
  <si>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</si>
  <si>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</si>
  <si>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</si>
  <si>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</si>
  <si>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Lib. B. O'Higgins</t>
  </si>
  <si>
    <t>San Vicente</t>
  </si>
  <si>
    <t>Todas</t>
  </si>
  <si>
    <t>Diciembre - Febrero</t>
  </si>
  <si>
    <t>Lluvia, heladas, sequia.</t>
  </si>
  <si>
    <t>Poda</t>
  </si>
  <si>
    <t>Control de malezas</t>
  </si>
  <si>
    <t>Enero - Diciembre</t>
  </si>
  <si>
    <t>Octubre - Mayo</t>
  </si>
  <si>
    <t>Enero - Febrero</t>
  </si>
  <si>
    <t>Julio</t>
  </si>
  <si>
    <t>Agosto</t>
  </si>
  <si>
    <t>Aplicación de pesticidas</t>
  </si>
  <si>
    <t>Urea</t>
  </si>
  <si>
    <t>lt</t>
  </si>
  <si>
    <t>FUNGICIDAS</t>
  </si>
  <si>
    <t>Septiembre - Octubre</t>
  </si>
  <si>
    <t>Roundup</t>
  </si>
  <si>
    <t>Flete</t>
  </si>
  <si>
    <t>c/u</t>
  </si>
  <si>
    <t>Rendimiento (kgs/hà)</t>
  </si>
  <si>
    <t>ESCENARIOS COSTO UNITARIO  ($/kgs)</t>
  </si>
  <si>
    <t>Costo unitario ($/kgs) (*)</t>
  </si>
  <si>
    <t>Surqueadura, riego</t>
  </si>
  <si>
    <t>Incorporación de residuos</t>
  </si>
  <si>
    <t>Medio</t>
  </si>
  <si>
    <t>Ttriturar residuos de poda</t>
  </si>
  <si>
    <t>Cosecha (carro de arrastre)</t>
  </si>
  <si>
    <t>Superfosfato triple</t>
  </si>
  <si>
    <t>Muriato de potasio</t>
  </si>
  <si>
    <t>Foliares</t>
  </si>
  <si>
    <t>Noviembre - Enero</t>
  </si>
  <si>
    <t>Febrero</t>
  </si>
  <si>
    <t>Acido giberélico</t>
  </si>
  <si>
    <t>gr</t>
  </si>
  <si>
    <t>CIRUELO</t>
  </si>
  <si>
    <t>D´Agen</t>
  </si>
  <si>
    <t xml:space="preserve">Febrero - Marzo </t>
  </si>
  <si>
    <t>PRECIO ESPERADO ($/KGS)</t>
  </si>
  <si>
    <t>Eportación</t>
  </si>
  <si>
    <t>Junio - Julio</t>
  </si>
  <si>
    <t>Aplicación de herbicida</t>
  </si>
  <si>
    <t>Agosto - Septiembre</t>
  </si>
  <si>
    <t>Fertirrigación</t>
  </si>
  <si>
    <t>Noviembre a Abril (5)</t>
  </si>
  <si>
    <t>Muestreo para análisis foliar</t>
  </si>
  <si>
    <t>Preparac. elementos de cosecha</t>
  </si>
  <si>
    <t>Diciembre - Enero</t>
  </si>
  <si>
    <t>Labores de cosecha</t>
  </si>
  <si>
    <t>Diciembre a Marzo (4)</t>
  </si>
  <si>
    <t>Niktrato de potasio</t>
  </si>
  <si>
    <t>Octubre - Enero</t>
  </si>
  <si>
    <t>Sulfato de magnesio</t>
  </si>
  <si>
    <t>Azufre mojable</t>
  </si>
  <si>
    <t>Podexal</t>
  </si>
  <si>
    <t>Oxicloruro de cobre</t>
  </si>
  <si>
    <t>Gramoxone Super</t>
  </si>
  <si>
    <t>INSECTICIDAS (PROGRAMA LOBESIA BOTRANA)</t>
  </si>
  <si>
    <t>Intrepid</t>
  </si>
  <si>
    <t>Ampligo</t>
  </si>
  <si>
    <t>Bull</t>
  </si>
  <si>
    <t>Lorsban 4 E (Clorpirifos)</t>
  </si>
  <si>
    <t>Marzo-Mayo</t>
  </si>
  <si>
    <t>Enero a Diciembre (4)</t>
  </si>
  <si>
    <t>7. Control de Malezas: Se realzan 5 controles desde Enero a Diciembre.</t>
  </si>
  <si>
    <t>8. Precio por fruta deshidratada.</t>
  </si>
  <si>
    <t>Secado de fruta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</si>
</sst>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&quot;$&quot;\ * #,##0.00_-;\-&quot;$&quot;\ * #,##0.00_-;_-&quot;$&quot;\ * &quot;-&quot;??_-;_-@_-"/>
    <numFmt numFmtId="167" formatCode="_-* #,##0.00_-;\-* #,##0.00_-;_-* &quot;-&quot;??_-;_-@_-"/>
    <numFmt numFmtId="168" formatCode="#,##0_ ;\-#,##0\ "/>
    <numFmt numFmtId="169" formatCode="_-* #,##0_-;\-* #,##0_-;_-* &quot;-&quot;??_-;_-@_-"/>
  </numFmts>
  <fonts count="26">
    <font>
      <sz val="11"/>
      <color indexed="8"/>
      <name val="Calibri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sz val="9"/>
      <color rgb="FF000000"/>
      <name val="Calibri"/>
      <family val="2"/>
    </font>
    <font>
      <sz val="9"/>
      <name val="Calibri"/>
      <family val="2"/>
    </font>
    <font>
      <b/>
      <sz val="9"/>
      <color rgb="FF000000"/>
      <name val="Calibri"/>
      <family val="2"/>
    </font>
    <font>
      <sz val="7"/>
      <name val="Calibri"/>
      <family val="2"/>
    </font>
    <font>
      <sz val="11"/>
      <color indexed="8"/>
      <name val="Calibri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FF"/>
        <bgColor rgb="FF000000"/>
      </patternFill>
    </fill>
  </fills>
  <borders count="5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7">
    <xf numFmtId="0" fontId="0" fillId="0" borderId="0" applyNumberFormat="0" applyFill="0" applyBorder="0" applyProtection="0"/>
    <xf numFmtId="0" fontId="20" fillId="0" borderId="21"/>
    <xf numFmtId="166" fontId="20" fillId="0" borderId="21" applyFont="0" applyFill="0" applyBorder="0" applyAlignment="0" applyProtection="0"/>
    <xf numFmtId="167" fontId="20" fillId="0" borderId="21" applyFont="0" applyFill="0" applyBorder="0" applyAlignment="0" applyProtection="0"/>
    <xf numFmtId="43" fontId="1" fillId="0" borderId="21" applyFont="0" applyFill="0" applyBorder="0" applyAlignment="0" applyProtection="0"/>
    <xf numFmtId="44" fontId="1" fillId="0" borderId="21" applyFont="0" applyFill="0" applyBorder="0" applyAlignment="0" applyProtection="0"/>
    <xf numFmtId="41" fontId="25" fillId="0" borderId="0" applyFont="0" applyFill="0" applyBorder="0" applyAlignment="0" applyProtection="0"/>
  </cellStyleXfs>
  <cellXfs count="169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2" fillId="3" borderId="5" xfId="0" applyNumberFormat="1" applyFont="1" applyFill="1" applyBorder="1" applyAlignment="1">
      <alignment vertical="center" wrapText="1"/>
    </xf>
    <xf numFmtId="0" fontId="3" fillId="2" borderId="7" xfId="0" applyFont="1" applyFill="1" applyBorder="1" applyAlignment="1"/>
    <xf numFmtId="49" fontId="5" fillId="2" borderId="5" xfId="0" applyNumberFormat="1" applyFont="1" applyFill="1" applyBorder="1" applyAlignment="1">
      <alignment vertical="center" wrapText="1"/>
    </xf>
    <xf numFmtId="0" fontId="6" fillId="2" borderId="7" xfId="0" applyFont="1" applyFill="1" applyBorder="1" applyAlignment="1"/>
    <xf numFmtId="49" fontId="5" fillId="2" borderId="6" xfId="0" applyNumberFormat="1" applyFont="1" applyFill="1" applyBorder="1" applyAlignment="1"/>
    <xf numFmtId="0" fontId="5" fillId="2" borderId="6" xfId="0" applyFont="1" applyFill="1" applyBorder="1" applyAlignment="1"/>
    <xf numFmtId="3" fontId="5" fillId="2" borderId="6" xfId="0" applyNumberFormat="1" applyFont="1" applyFill="1" applyBorder="1" applyAlignment="1">
      <alignment horizontal="right" wrapText="1"/>
    </xf>
    <xf numFmtId="0" fontId="3" fillId="2" borderId="8" xfId="0" applyFont="1" applyFill="1" applyBorder="1" applyAlignment="1">
      <alignment wrapText="1"/>
    </xf>
    <xf numFmtId="14" fontId="3" fillId="2" borderId="9" xfId="0" applyNumberFormat="1" applyFont="1" applyFill="1" applyBorder="1" applyAlignment="1"/>
    <xf numFmtId="0" fontId="3" fillId="2" borderId="3" xfId="0" applyFont="1" applyFill="1" applyBorder="1" applyAlignment="1"/>
    <xf numFmtId="0" fontId="3" fillId="2" borderId="9" xfId="0" applyFont="1" applyFill="1" applyBorder="1" applyAlignment="1"/>
    <xf numFmtId="0" fontId="3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3" fillId="2" borderId="11" xfId="0" applyFont="1" applyFill="1" applyBorder="1" applyAlignment="1"/>
    <xf numFmtId="0" fontId="3" fillId="2" borderId="12" xfId="0" applyFont="1" applyFill="1" applyBorder="1" applyAlignment="1">
      <alignment horizontal="left"/>
    </xf>
    <xf numFmtId="0" fontId="3" fillId="2" borderId="12" xfId="0" applyFont="1" applyFill="1" applyBorder="1" applyAlignment="1"/>
    <xf numFmtId="49" fontId="2" fillId="5" borderId="13" xfId="0" applyNumberFormat="1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49" fontId="2" fillId="3" borderId="6" xfId="0" applyNumberFormat="1" applyFont="1" applyFill="1" applyBorder="1" applyAlignment="1">
      <alignment horizontal="center" vertical="center" wrapText="1"/>
    </xf>
    <xf numFmtId="49" fontId="8" fillId="3" borderId="6" xfId="0" applyNumberFormat="1" applyFont="1" applyFill="1" applyBorder="1" applyAlignment="1">
      <alignment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vertical="center"/>
    </xf>
    <xf numFmtId="3" fontId="8" fillId="3" borderId="6" xfId="0" applyNumberFormat="1" applyFont="1" applyFill="1" applyBorder="1" applyAlignment="1">
      <alignment vertical="center"/>
    </xf>
    <xf numFmtId="3" fontId="3" fillId="2" borderId="12" xfId="0" applyNumberFormat="1" applyFont="1" applyFill="1" applyBorder="1" applyAlignment="1"/>
    <xf numFmtId="49" fontId="2" fillId="5" borderId="15" xfId="0" applyNumberFormat="1" applyFont="1" applyFill="1" applyBorder="1" applyAlignment="1">
      <alignment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49" fontId="2" fillId="3" borderId="15" xfId="0" applyNumberFormat="1" applyFont="1" applyFill="1" applyBorder="1" applyAlignment="1">
      <alignment horizontal="center" vertical="center"/>
    </xf>
    <xf numFmtId="49" fontId="2" fillId="3" borderId="15" xfId="0" applyNumberFormat="1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vertical="center"/>
    </xf>
    <xf numFmtId="0" fontId="3" fillId="2" borderId="15" xfId="0" applyFont="1" applyFill="1" applyBorder="1" applyAlignment="1">
      <alignment horizontal="center" vertical="center"/>
    </xf>
    <xf numFmtId="49" fontId="4" fillId="3" borderId="15" xfId="0" applyNumberFormat="1" applyFont="1" applyFill="1" applyBorder="1" applyAlignment="1">
      <alignment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vertical="center"/>
    </xf>
    <xf numFmtId="0" fontId="3" fillId="2" borderId="17" xfId="0" applyFont="1" applyFill="1" applyBorder="1" applyAlignment="1"/>
    <xf numFmtId="0" fontId="3" fillId="2" borderId="18" xfId="0" applyFont="1" applyFill="1" applyBorder="1" applyAlignment="1"/>
    <xf numFmtId="3" fontId="3" fillId="2" borderId="18" xfId="0" applyNumberFormat="1" applyFont="1" applyFill="1" applyBorder="1" applyAlignment="1"/>
    <xf numFmtId="49" fontId="2" fillId="3" borderId="13" xfId="0" applyNumberFormat="1" applyFont="1" applyFill="1" applyBorder="1" applyAlignment="1">
      <alignment horizontal="center" vertical="center"/>
    </xf>
    <xf numFmtId="49" fontId="2" fillId="3" borderId="13" xfId="0" applyNumberFormat="1" applyFont="1" applyFill="1" applyBorder="1" applyAlignment="1">
      <alignment horizontal="center" vertical="center" wrapText="1"/>
    </xf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3" fontId="8" fillId="3" borderId="15" xfId="0" applyNumberFormat="1" applyFont="1" applyFill="1" applyBorder="1" applyAlignment="1">
      <alignment vertical="center"/>
    </xf>
    <xf numFmtId="0" fontId="9" fillId="2" borderId="6" xfId="0" applyFont="1" applyFill="1" applyBorder="1" applyAlignment="1">
      <alignment horizontal="left" vertical="center" wrapText="1"/>
    </xf>
    <xf numFmtId="3" fontId="5" fillId="2" borderId="6" xfId="0" applyNumberFormat="1" applyFont="1" applyFill="1" applyBorder="1" applyAlignment="1"/>
    <xf numFmtId="49" fontId="10" fillId="3" borderId="15" xfId="0" applyNumberFormat="1" applyFont="1" applyFill="1" applyBorder="1" applyAlignment="1">
      <alignment vertical="center"/>
    </xf>
    <xf numFmtId="0" fontId="10" fillId="3" borderId="15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vertical="center"/>
    </xf>
    <xf numFmtId="3" fontId="10" fillId="3" borderId="15" xfId="0" applyNumberFormat="1" applyFont="1" applyFill="1" applyBorder="1" applyAlignment="1">
      <alignment vertical="center"/>
    </xf>
    <xf numFmtId="0" fontId="3" fillId="2" borderId="18" xfId="0" applyFont="1" applyFill="1" applyBorder="1" applyAlignment="1">
      <alignment horizontal="center"/>
    </xf>
    <xf numFmtId="0" fontId="2" fillId="5" borderId="15" xfId="0" applyFont="1" applyFill="1" applyBorder="1" applyAlignment="1">
      <alignment vertical="center"/>
    </xf>
    <xf numFmtId="0" fontId="2" fillId="3" borderId="15" xfId="0" applyFont="1" applyFill="1" applyBorder="1" applyAlignment="1">
      <alignment vertical="center"/>
    </xf>
    <xf numFmtId="0" fontId="0" fillId="2" borderId="19" xfId="0" applyFont="1" applyFill="1" applyBorder="1" applyAlignment="1"/>
    <xf numFmtId="0" fontId="16" fillId="7" borderId="21" xfId="0" applyFont="1" applyFill="1" applyBorder="1" applyAlignment="1"/>
    <xf numFmtId="49" fontId="14" fillId="8" borderId="22" xfId="0" applyNumberFormat="1" applyFont="1" applyFill="1" applyBorder="1" applyAlignment="1">
      <alignment vertical="center"/>
    </xf>
    <xf numFmtId="3" fontId="14" fillId="2" borderId="6" xfId="0" applyNumberFormat="1" applyFont="1" applyFill="1" applyBorder="1" applyAlignment="1">
      <alignment vertical="center"/>
    </xf>
    <xf numFmtId="0" fontId="14" fillId="2" borderId="6" xfId="0" applyNumberFormat="1" applyFont="1" applyFill="1" applyBorder="1" applyAlignment="1">
      <alignment vertical="center"/>
    </xf>
    <xf numFmtId="165" fontId="14" fillId="2" borderId="6" xfId="0" applyNumberFormat="1" applyFont="1" applyFill="1" applyBorder="1" applyAlignment="1">
      <alignment vertical="center"/>
    </xf>
    <xf numFmtId="0" fontId="11" fillId="7" borderId="20" xfId="0" applyFont="1" applyFill="1" applyBorder="1" applyAlignment="1">
      <alignment vertical="center"/>
    </xf>
    <xf numFmtId="0" fontId="11" fillId="7" borderId="21" xfId="0" applyFont="1" applyFill="1" applyBorder="1" applyAlignment="1">
      <alignment vertical="center"/>
    </xf>
    <xf numFmtId="164" fontId="2" fillId="2" borderId="21" xfId="0" applyNumberFormat="1" applyFont="1" applyFill="1" applyBorder="1" applyAlignment="1">
      <alignment vertical="center"/>
    </xf>
    <xf numFmtId="164" fontId="18" fillId="2" borderId="21" xfId="0" applyNumberFormat="1" applyFont="1" applyFill="1" applyBorder="1" applyAlignment="1">
      <alignment vertical="center"/>
    </xf>
    <xf numFmtId="0" fontId="16" fillId="2" borderId="21" xfId="0" applyFont="1" applyFill="1" applyBorder="1" applyAlignment="1"/>
    <xf numFmtId="0" fontId="0" fillId="2" borderId="23" xfId="0" applyFont="1" applyFill="1" applyBorder="1" applyAlignment="1"/>
    <xf numFmtId="49" fontId="0" fillId="2" borderId="21" xfId="0" applyNumberFormat="1" applyFont="1" applyFill="1" applyBorder="1" applyAlignment="1">
      <alignment vertical="center"/>
    </xf>
    <xf numFmtId="0" fontId="11" fillId="2" borderId="21" xfId="0" applyFont="1" applyFill="1" applyBorder="1" applyAlignment="1">
      <alignment vertical="center"/>
    </xf>
    <xf numFmtId="0" fontId="3" fillId="2" borderId="24" xfId="0" applyFont="1" applyFill="1" applyBorder="1" applyAlignment="1"/>
    <xf numFmtId="3" fontId="3" fillId="2" borderId="24" xfId="0" applyNumberFormat="1" applyFont="1" applyFill="1" applyBorder="1" applyAlignment="1"/>
    <xf numFmtId="49" fontId="2" fillId="5" borderId="25" xfId="0" applyNumberFormat="1" applyFont="1" applyFill="1" applyBorder="1" applyAlignment="1">
      <alignment vertical="center"/>
    </xf>
    <xf numFmtId="0" fontId="2" fillId="5" borderId="26" xfId="0" applyFont="1" applyFill="1" applyBorder="1" applyAlignment="1">
      <alignment vertical="center"/>
    </xf>
    <xf numFmtId="164" fontId="2" fillId="5" borderId="27" xfId="0" applyNumberFormat="1" applyFont="1" applyFill="1" applyBorder="1" applyAlignment="1">
      <alignment vertical="center"/>
    </xf>
    <xf numFmtId="49" fontId="2" fillId="3" borderId="28" xfId="0" applyNumberFormat="1" applyFont="1" applyFill="1" applyBorder="1" applyAlignment="1">
      <alignment vertical="center"/>
    </xf>
    <xf numFmtId="164" fontId="2" fillId="3" borderId="29" xfId="0" applyNumberFormat="1" applyFont="1" applyFill="1" applyBorder="1" applyAlignment="1">
      <alignment vertical="center"/>
    </xf>
    <xf numFmtId="49" fontId="2" fillId="5" borderId="28" xfId="0" applyNumberFormat="1" applyFont="1" applyFill="1" applyBorder="1" applyAlignment="1">
      <alignment vertical="center"/>
    </xf>
    <xf numFmtId="164" fontId="2" fillId="5" borderId="29" xfId="0" applyNumberFormat="1" applyFont="1" applyFill="1" applyBorder="1" applyAlignment="1">
      <alignment vertical="center"/>
    </xf>
    <xf numFmtId="49" fontId="2" fillId="5" borderId="30" xfId="0" applyNumberFormat="1" applyFont="1" applyFill="1" applyBorder="1" applyAlignment="1">
      <alignment vertical="center"/>
    </xf>
    <xf numFmtId="0" fontId="11" fillId="5" borderId="31" xfId="0" applyFont="1" applyFill="1" applyBorder="1" applyAlignment="1">
      <alignment vertical="center"/>
    </xf>
    <xf numFmtId="164" fontId="2" fillId="6" borderId="32" xfId="0" applyNumberFormat="1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0" fontId="17" fillId="2" borderId="21" xfId="0" applyFont="1" applyFill="1" applyBorder="1" applyAlignment="1">
      <alignment vertical="center"/>
    </xf>
    <xf numFmtId="49" fontId="14" fillId="8" borderId="33" xfId="0" applyNumberFormat="1" applyFont="1" applyFill="1" applyBorder="1" applyAlignment="1">
      <alignment vertical="center"/>
    </xf>
    <xf numFmtId="49" fontId="16" fillId="8" borderId="34" xfId="0" applyNumberFormat="1" applyFont="1" applyFill="1" applyBorder="1" applyAlignment="1"/>
    <xf numFmtId="49" fontId="14" fillId="2" borderId="35" xfId="0" applyNumberFormat="1" applyFont="1" applyFill="1" applyBorder="1" applyAlignment="1">
      <alignment vertical="center"/>
    </xf>
    <xf numFmtId="9" fontId="16" fillId="2" borderId="36" xfId="0" applyNumberFormat="1" applyFont="1" applyFill="1" applyBorder="1" applyAlignment="1"/>
    <xf numFmtId="49" fontId="14" fillId="8" borderId="37" xfId="0" applyNumberFormat="1" applyFont="1" applyFill="1" applyBorder="1" applyAlignment="1">
      <alignment vertical="center"/>
    </xf>
    <xf numFmtId="165" fontId="14" fillId="8" borderId="38" xfId="0" applyNumberFormat="1" applyFont="1" applyFill="1" applyBorder="1" applyAlignment="1">
      <alignment vertical="center"/>
    </xf>
    <xf numFmtId="9" fontId="14" fillId="8" borderId="39" xfId="0" applyNumberFormat="1" applyFont="1" applyFill="1" applyBorder="1" applyAlignment="1">
      <alignment vertical="center"/>
    </xf>
    <xf numFmtId="0" fontId="16" fillId="9" borderId="42" xfId="0" applyFont="1" applyFill="1" applyBorder="1" applyAlignment="1"/>
    <xf numFmtId="0" fontId="16" fillId="2" borderId="21" xfId="0" applyFont="1" applyFill="1" applyBorder="1" applyAlignment="1">
      <alignment vertical="center"/>
    </xf>
    <xf numFmtId="49" fontId="16" fillId="2" borderId="21" xfId="0" applyNumberFormat="1" applyFont="1" applyFill="1" applyBorder="1" applyAlignment="1">
      <alignment vertical="center"/>
    </xf>
    <xf numFmtId="49" fontId="14" fillId="2" borderId="43" xfId="0" applyNumberFormat="1" applyFont="1" applyFill="1" applyBorder="1" applyAlignment="1">
      <alignment vertical="center"/>
    </xf>
    <xf numFmtId="0" fontId="16" fillId="2" borderId="44" xfId="0" applyFont="1" applyFill="1" applyBorder="1" applyAlignment="1"/>
    <xf numFmtId="0" fontId="16" fillId="2" borderId="45" xfId="0" applyFont="1" applyFill="1" applyBorder="1" applyAlignment="1"/>
    <xf numFmtId="49" fontId="16" fillId="2" borderId="46" xfId="0" applyNumberFormat="1" applyFont="1" applyFill="1" applyBorder="1" applyAlignment="1">
      <alignment vertical="center"/>
    </xf>
    <xf numFmtId="0" fontId="16" fillId="2" borderId="47" xfId="0" applyFont="1" applyFill="1" applyBorder="1" applyAlignment="1"/>
    <xf numFmtId="0" fontId="14" fillId="7" borderId="21" xfId="0" applyFont="1" applyFill="1" applyBorder="1" applyAlignment="1">
      <alignment vertical="center"/>
    </xf>
    <xf numFmtId="0" fontId="11" fillId="9" borderId="20" xfId="0" applyFont="1" applyFill="1" applyBorder="1" applyAlignment="1">
      <alignment vertical="center"/>
    </xf>
    <xf numFmtId="49" fontId="19" fillId="9" borderId="21" xfId="0" applyNumberFormat="1" applyFont="1" applyFill="1" applyBorder="1" applyAlignment="1">
      <alignment vertical="center"/>
    </xf>
    <xf numFmtId="0" fontId="11" fillId="9" borderId="21" xfId="0" applyFont="1" applyFill="1" applyBorder="1" applyAlignment="1">
      <alignment vertical="center"/>
    </xf>
    <xf numFmtId="0" fontId="11" fillId="9" borderId="51" xfId="0" applyFont="1" applyFill="1" applyBorder="1" applyAlignment="1">
      <alignment vertical="center"/>
    </xf>
    <xf numFmtId="49" fontId="14" fillId="8" borderId="52" xfId="0" applyNumberFormat="1" applyFont="1" applyFill="1" applyBorder="1" applyAlignment="1">
      <alignment vertical="center"/>
    </xf>
    <xf numFmtId="165" fontId="14" fillId="8" borderId="39" xfId="0" applyNumberFormat="1" applyFont="1" applyFill="1" applyBorder="1" applyAlignment="1">
      <alignment vertical="center"/>
    </xf>
    <xf numFmtId="0" fontId="0" fillId="0" borderId="21" xfId="0" applyNumberFormat="1" applyFont="1" applyBorder="1" applyAlignment="1"/>
    <xf numFmtId="3" fontId="3" fillId="2" borderId="15" xfId="0" applyNumberFormat="1" applyFont="1" applyFill="1" applyBorder="1" applyAlignment="1">
      <alignment vertical="center"/>
    </xf>
    <xf numFmtId="3" fontId="4" fillId="3" borderId="15" xfId="0" applyNumberFormat="1" applyFont="1" applyFill="1" applyBorder="1" applyAlignment="1">
      <alignment vertical="center"/>
    </xf>
    <xf numFmtId="0" fontId="21" fillId="0" borderId="55" xfId="1" applyFont="1" applyFill="1" applyBorder="1" applyAlignment="1">
      <alignment horizontal="right" vertical="center"/>
    </xf>
    <xf numFmtId="0" fontId="21" fillId="0" borderId="55" xfId="1" applyFont="1" applyFill="1" applyBorder="1" applyAlignment="1">
      <alignment horizontal="right" vertical="center" wrapText="1"/>
    </xf>
    <xf numFmtId="17" fontId="21" fillId="0" borderId="55" xfId="1" applyNumberFormat="1" applyFont="1" applyFill="1" applyBorder="1" applyAlignment="1">
      <alignment horizontal="right" vertical="center"/>
    </xf>
    <xf numFmtId="3" fontId="21" fillId="0" borderId="55" xfId="1" applyNumberFormat="1" applyFont="1" applyFill="1" applyBorder="1" applyAlignment="1">
      <alignment horizontal="right" vertical="center"/>
    </xf>
    <xf numFmtId="0" fontId="21" fillId="0" borderId="56" xfId="1" applyFont="1" applyFill="1" applyBorder="1" applyAlignment="1">
      <alignment wrapText="1"/>
    </xf>
    <xf numFmtId="0" fontId="21" fillId="0" borderId="56" xfId="1" applyFont="1" applyFill="1" applyBorder="1" applyAlignment="1">
      <alignment horizontal="center" wrapText="1"/>
    </xf>
    <xf numFmtId="3" fontId="21" fillId="0" borderId="56" xfId="2" applyNumberFormat="1" applyFont="1" applyFill="1" applyBorder="1" applyAlignment="1">
      <alignment horizontal="center" wrapText="1"/>
    </xf>
    <xf numFmtId="0" fontId="22" fillId="0" borderId="56" xfId="1" applyFont="1" applyFill="1" applyBorder="1" applyAlignment="1">
      <alignment wrapText="1"/>
    </xf>
    <xf numFmtId="0" fontId="22" fillId="0" borderId="56" xfId="1" applyFont="1" applyFill="1" applyBorder="1" applyAlignment="1">
      <alignment horizontal="center" wrapText="1"/>
    </xf>
    <xf numFmtId="0" fontId="23" fillId="0" borderId="56" xfId="1" applyFont="1" applyFill="1" applyBorder="1"/>
    <xf numFmtId="0" fontId="21" fillId="0" borderId="56" xfId="1" applyFont="1" applyFill="1" applyBorder="1" applyAlignment="1">
      <alignment horizontal="center"/>
    </xf>
    <xf numFmtId="0" fontId="21" fillId="0" borderId="56" xfId="1" applyFont="1" applyFill="1" applyBorder="1"/>
    <xf numFmtId="169" fontId="22" fillId="0" borderId="56" xfId="3" applyNumberFormat="1" applyFont="1" applyFill="1" applyBorder="1"/>
    <xf numFmtId="168" fontId="22" fillId="0" borderId="56" xfId="3" applyNumberFormat="1" applyFont="1" applyFill="1" applyBorder="1" applyAlignment="1">
      <alignment horizontal="center"/>
    </xf>
    <xf numFmtId="168" fontId="22" fillId="10" borderId="56" xfId="3" applyNumberFormat="1" applyFont="1" applyFill="1" applyBorder="1" applyAlignment="1">
      <alignment horizontal="center"/>
    </xf>
    <xf numFmtId="0" fontId="23" fillId="0" borderId="56" xfId="1" applyFont="1" applyFill="1" applyBorder="1" applyAlignment="1">
      <alignment vertical="center"/>
    </xf>
    <xf numFmtId="49" fontId="2" fillId="3" borderId="57" xfId="0" applyNumberFormat="1" applyFont="1" applyFill="1" applyBorder="1" applyAlignment="1">
      <alignment horizontal="center" vertical="center"/>
    </xf>
    <xf numFmtId="49" fontId="2" fillId="3" borderId="57" xfId="0" applyNumberFormat="1" applyFont="1" applyFill="1" applyBorder="1" applyAlignment="1">
      <alignment horizontal="center" vertical="center" wrapText="1"/>
    </xf>
    <xf numFmtId="49" fontId="10" fillId="3" borderId="58" xfId="0" applyNumberFormat="1" applyFont="1" applyFill="1" applyBorder="1" applyAlignment="1">
      <alignment vertical="center"/>
    </xf>
    <xf numFmtId="0" fontId="10" fillId="3" borderId="58" xfId="0" applyFont="1" applyFill="1" applyBorder="1" applyAlignment="1">
      <alignment horizontal="center" vertical="center"/>
    </xf>
    <xf numFmtId="0" fontId="10" fillId="3" borderId="58" xfId="0" applyFont="1" applyFill="1" applyBorder="1" applyAlignment="1">
      <alignment vertical="center"/>
    </xf>
    <xf numFmtId="3" fontId="10" fillId="3" borderId="58" xfId="0" applyNumberFormat="1" applyFont="1" applyFill="1" applyBorder="1" applyAlignment="1">
      <alignment vertical="center"/>
    </xf>
    <xf numFmtId="3" fontId="5" fillId="2" borderId="56" xfId="0" applyNumberFormat="1" applyFont="1" applyFill="1" applyBorder="1" applyAlignment="1"/>
    <xf numFmtId="0" fontId="22" fillId="0" borderId="56" xfId="1" applyFont="1" applyFill="1" applyBorder="1" applyAlignment="1">
      <alignment horizontal="center"/>
    </xf>
    <xf numFmtId="3" fontId="22" fillId="0" borderId="56" xfId="1" applyNumberFormat="1" applyFont="1" applyFill="1" applyBorder="1" applyAlignment="1">
      <alignment horizontal="center"/>
    </xf>
    <xf numFmtId="0" fontId="24" fillId="0" borderId="21" xfId="1" applyFont="1" applyFill="1" applyBorder="1"/>
    <xf numFmtId="0" fontId="24" fillId="0" borderId="47" xfId="1" applyFont="1" applyFill="1" applyBorder="1"/>
    <xf numFmtId="0" fontId="24" fillId="0" borderId="49" xfId="1" applyFont="1" applyFill="1" applyBorder="1"/>
    <xf numFmtId="0" fontId="24" fillId="0" borderId="50" xfId="1" applyFont="1" applyFill="1" applyBorder="1"/>
    <xf numFmtId="0" fontId="24" fillId="0" borderId="46" xfId="1" applyFont="1" applyFill="1" applyBorder="1"/>
    <xf numFmtId="0" fontId="24" fillId="0" borderId="48" xfId="1" applyFont="1" applyFill="1" applyBorder="1"/>
    <xf numFmtId="0" fontId="21" fillId="0" borderId="56" xfId="0" applyFont="1" applyFill="1" applyBorder="1" applyAlignment="1">
      <alignment horizontal="center" wrapText="1"/>
    </xf>
    <xf numFmtId="168" fontId="21" fillId="0" borderId="56" xfId="4" applyNumberFormat="1" applyFont="1" applyFill="1" applyBorder="1" applyAlignment="1">
      <alignment horizontal="center" wrapText="1"/>
    </xf>
    <xf numFmtId="0" fontId="21" fillId="0" borderId="56" xfId="0" applyFont="1" applyFill="1" applyBorder="1" applyAlignment="1">
      <alignment horizontal="center"/>
    </xf>
    <xf numFmtId="3" fontId="21" fillId="0" borderId="56" xfId="4" applyNumberFormat="1" applyFont="1" applyFill="1" applyBorder="1" applyAlignment="1">
      <alignment horizontal="center"/>
    </xf>
    <xf numFmtId="0" fontId="21" fillId="0" borderId="56" xfId="0" applyFont="1" applyFill="1" applyBorder="1"/>
    <xf numFmtId="0" fontId="22" fillId="0" borderId="56" xfId="1" applyFont="1" applyFill="1" applyBorder="1" applyAlignment="1">
      <alignment horizontal="left" vertical="top"/>
    </xf>
    <xf numFmtId="2" fontId="21" fillId="0" borderId="55" xfId="1" applyNumberFormat="1" applyFont="1" applyFill="1" applyBorder="1" applyAlignment="1">
      <alignment horizontal="right" vertical="center" wrapText="1"/>
    </xf>
    <xf numFmtId="0" fontId="21" fillId="0" borderId="56" xfId="1" applyFont="1" applyFill="1" applyBorder="1" applyAlignment="1">
      <alignment horizontal="left"/>
    </xf>
    <xf numFmtId="0" fontId="21" fillId="0" borderId="56" xfId="0" applyFont="1" applyFill="1" applyBorder="1" applyAlignment="1">
      <alignment horizontal="left"/>
    </xf>
    <xf numFmtId="0" fontId="21" fillId="0" borderId="56" xfId="1" applyFont="1" applyFill="1" applyBorder="1" applyAlignment="1">
      <alignment vertical="center"/>
    </xf>
    <xf numFmtId="168" fontId="22" fillId="10" borderId="56" xfId="1" applyNumberFormat="1" applyFont="1" applyFill="1" applyBorder="1" applyAlignment="1">
      <alignment horizontal="center"/>
    </xf>
    <xf numFmtId="0" fontId="23" fillId="0" borderId="56" xfId="1" applyFont="1" applyFill="1" applyBorder="1" applyAlignment="1">
      <alignment wrapText="1"/>
    </xf>
    <xf numFmtId="41" fontId="21" fillId="0" borderId="55" xfId="6" applyFont="1" applyFill="1" applyBorder="1" applyAlignment="1">
      <alignment horizontal="right" vertical="center"/>
    </xf>
    <xf numFmtId="41" fontId="14" fillId="8" borderId="53" xfId="6" applyFont="1" applyFill="1" applyBorder="1" applyAlignment="1">
      <alignment vertical="center"/>
    </xf>
    <xf numFmtId="41" fontId="14" fillId="8" borderId="54" xfId="6" applyFont="1" applyFill="1" applyBorder="1" applyAlignment="1">
      <alignment vertical="center"/>
    </xf>
    <xf numFmtId="49" fontId="19" fillId="9" borderId="40" xfId="0" applyNumberFormat="1" applyFont="1" applyFill="1" applyBorder="1" applyAlignment="1">
      <alignment vertical="center"/>
    </xf>
    <xf numFmtId="0" fontId="14" fillId="9" borderId="41" xfId="0" applyFont="1" applyFill="1" applyBorder="1" applyAlignment="1">
      <alignment vertical="center"/>
    </xf>
    <xf numFmtId="49" fontId="5" fillId="2" borderId="6" xfId="0" applyNumberFormat="1" applyFont="1" applyFill="1" applyBorder="1" applyAlignment="1">
      <alignment wrapText="1"/>
    </xf>
    <xf numFmtId="0" fontId="5" fillId="2" borderId="6" xfId="0" applyFont="1" applyFill="1" applyBorder="1" applyAlignment="1">
      <alignment wrapText="1"/>
    </xf>
    <xf numFmtId="49" fontId="4" fillId="3" borderId="6" xfId="0" applyNumberFormat="1" applyFont="1" applyFill="1" applyBorder="1" applyAlignment="1">
      <alignment wrapText="1"/>
    </xf>
    <xf numFmtId="0" fontId="4" fillId="4" borderId="6" xfId="0" applyFont="1" applyFill="1" applyBorder="1" applyAlignment="1">
      <alignment wrapText="1"/>
    </xf>
    <xf numFmtId="49" fontId="5" fillId="2" borderId="6" xfId="0" applyNumberFormat="1" applyFont="1" applyFill="1" applyBorder="1" applyAlignment="1"/>
    <xf numFmtId="0" fontId="5" fillId="2" borderId="6" xfId="0" applyFont="1" applyFill="1" applyBorder="1" applyAlignment="1"/>
    <xf numFmtId="49" fontId="7" fillId="3" borderId="6" xfId="0" applyNumberFormat="1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</cellXfs>
  <cellStyles count="7">
    <cellStyle name="Millares [0]" xfId="6" builtinId="6"/>
    <cellStyle name="Millares 6 2" xfId="3"/>
    <cellStyle name="Millares 9" xfId="4"/>
    <cellStyle name="Moneda 4" xfId="2"/>
    <cellStyle name="Moneda 5" xfId="5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6"/>
  <sheetViews>
    <sheetView showGridLines="0" tabSelected="1" topLeftCell="B70" zoomScale="110" zoomScaleNormal="110" workbookViewId="0">
      <selection activeCell="C10" sqref="C10"/>
    </sheetView>
  </sheetViews>
  <sheetFormatPr baseColWidth="10" defaultColWidth="10.85546875" defaultRowHeight="11.25" customHeight="1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113" t="s">
        <v>97</v>
      </c>
      <c r="D9" s="7"/>
      <c r="E9" s="163" t="s">
        <v>1</v>
      </c>
      <c r="F9" s="164"/>
      <c r="G9" s="116">
        <v>10000</v>
      </c>
    </row>
    <row r="10" spans="1:7" ht="15">
      <c r="A10" s="5"/>
      <c r="B10" s="8" t="s">
        <v>2</v>
      </c>
      <c r="C10" s="113" t="s">
        <v>98</v>
      </c>
      <c r="D10" s="9"/>
      <c r="E10" s="161" t="s">
        <v>3</v>
      </c>
      <c r="F10" s="162"/>
      <c r="G10" s="113" t="s">
        <v>99</v>
      </c>
    </row>
    <row r="11" spans="1:7" ht="18" customHeight="1">
      <c r="A11" s="5"/>
      <c r="B11" s="8" t="s">
        <v>4</v>
      </c>
      <c r="C11" s="113" t="s">
        <v>87</v>
      </c>
      <c r="D11" s="9"/>
      <c r="E11" s="161" t="s">
        <v>100</v>
      </c>
      <c r="F11" s="162"/>
      <c r="G11" s="156">
        <v>1190</v>
      </c>
    </row>
    <row r="12" spans="1:7" ht="11.25" customHeight="1">
      <c r="A12" s="5"/>
      <c r="B12" s="8" t="s">
        <v>5</v>
      </c>
      <c r="C12" s="113" t="s">
        <v>62</v>
      </c>
      <c r="D12" s="9"/>
      <c r="E12" s="10" t="s">
        <v>6</v>
      </c>
      <c r="F12" s="11"/>
      <c r="G12" s="116">
        <f>G9*G11</f>
        <v>11900000</v>
      </c>
    </row>
    <row r="13" spans="1:7" ht="11.25" customHeight="1">
      <c r="A13" s="5"/>
      <c r="B13" s="8" t="s">
        <v>7</v>
      </c>
      <c r="C13" s="113" t="s">
        <v>63</v>
      </c>
      <c r="D13" s="9"/>
      <c r="E13" s="161" t="s">
        <v>8</v>
      </c>
      <c r="F13" s="162"/>
      <c r="G13" s="150" t="s">
        <v>101</v>
      </c>
    </row>
    <row r="14" spans="1:7" ht="13.5" customHeight="1">
      <c r="A14" s="5"/>
      <c r="B14" s="8" t="s">
        <v>9</v>
      </c>
      <c r="C14" s="113" t="s">
        <v>64</v>
      </c>
      <c r="D14" s="9"/>
      <c r="E14" s="161" t="s">
        <v>10</v>
      </c>
      <c r="F14" s="162"/>
      <c r="G14" s="113" t="s">
        <v>99</v>
      </c>
    </row>
    <row r="15" spans="1:7" ht="25.5" customHeight="1">
      <c r="A15" s="5"/>
      <c r="B15" s="8" t="s">
        <v>11</v>
      </c>
      <c r="C15" s="115">
        <v>44198</v>
      </c>
      <c r="D15" s="9"/>
      <c r="E15" s="165" t="s">
        <v>12</v>
      </c>
      <c r="F15" s="166"/>
      <c r="G15" s="114" t="s">
        <v>66</v>
      </c>
    </row>
    <row r="16" spans="1:7" ht="12" customHeight="1">
      <c r="A16" s="2"/>
      <c r="B16" s="13"/>
      <c r="C16" s="14"/>
      <c r="D16" s="15"/>
      <c r="E16" s="16"/>
      <c r="F16" s="16"/>
      <c r="G16" s="17"/>
    </row>
    <row r="17" spans="1:7" ht="12" customHeight="1">
      <c r="A17" s="18"/>
      <c r="B17" s="167" t="s">
        <v>13</v>
      </c>
      <c r="C17" s="168"/>
      <c r="D17" s="168"/>
      <c r="E17" s="168"/>
      <c r="F17" s="168"/>
      <c r="G17" s="168"/>
    </row>
    <row r="18" spans="1:7" ht="12" customHeight="1">
      <c r="A18" s="2"/>
      <c r="B18" s="19"/>
      <c r="C18" s="20"/>
      <c r="D18" s="20"/>
      <c r="E18" s="20"/>
      <c r="F18" s="21"/>
      <c r="G18" s="21"/>
    </row>
    <row r="19" spans="1:7" ht="12" customHeight="1">
      <c r="A19" s="5"/>
      <c r="B19" s="22" t="s">
        <v>14</v>
      </c>
      <c r="C19" s="23"/>
      <c r="D19" s="24"/>
      <c r="E19" s="24"/>
      <c r="F19" s="24"/>
      <c r="G19" s="24"/>
    </row>
    <row r="20" spans="1:7" ht="24" customHeight="1">
      <c r="A20" s="18"/>
      <c r="B20" s="25" t="s">
        <v>15</v>
      </c>
      <c r="C20" s="25" t="s">
        <v>16</v>
      </c>
      <c r="D20" s="25" t="s">
        <v>17</v>
      </c>
      <c r="E20" s="25" t="s">
        <v>18</v>
      </c>
      <c r="F20" s="25" t="s">
        <v>19</v>
      </c>
      <c r="G20" s="25" t="s">
        <v>20</v>
      </c>
    </row>
    <row r="21" spans="1:7" ht="15.75" customHeight="1">
      <c r="A21" s="18"/>
      <c r="B21" s="117" t="s">
        <v>67</v>
      </c>
      <c r="C21" s="118" t="s">
        <v>21</v>
      </c>
      <c r="D21" s="118">
        <v>25</v>
      </c>
      <c r="E21" s="118" t="s">
        <v>102</v>
      </c>
      <c r="F21" s="119">
        <v>25000</v>
      </c>
      <c r="G21" s="12">
        <f>(D21*F21)</f>
        <v>625000</v>
      </c>
    </row>
    <row r="22" spans="1:7" ht="15.75" customHeight="1">
      <c r="A22" s="18"/>
      <c r="B22" s="117" t="s">
        <v>105</v>
      </c>
      <c r="C22" s="118" t="s">
        <v>21</v>
      </c>
      <c r="D22" s="118">
        <v>2</v>
      </c>
      <c r="E22" s="118" t="s">
        <v>78</v>
      </c>
      <c r="F22" s="119">
        <v>20000</v>
      </c>
      <c r="G22" s="12">
        <f t="shared" ref="G22:G27" si="0">(D22*F22)</f>
        <v>40000</v>
      </c>
    </row>
    <row r="23" spans="1:7" ht="15.75" customHeight="1">
      <c r="A23" s="18"/>
      <c r="B23" s="117" t="s">
        <v>105</v>
      </c>
      <c r="C23" s="118" t="s">
        <v>21</v>
      </c>
      <c r="D23" s="118">
        <v>3</v>
      </c>
      <c r="E23" s="151" t="s">
        <v>106</v>
      </c>
      <c r="F23" s="119">
        <v>20000</v>
      </c>
      <c r="G23" s="12">
        <f t="shared" si="0"/>
        <v>60000</v>
      </c>
    </row>
    <row r="24" spans="1:7" ht="15.75" customHeight="1">
      <c r="A24" s="18"/>
      <c r="B24" s="117" t="s">
        <v>103</v>
      </c>
      <c r="C24" s="118" t="s">
        <v>21</v>
      </c>
      <c r="D24" s="118">
        <v>5</v>
      </c>
      <c r="E24" s="151" t="s">
        <v>125</v>
      </c>
      <c r="F24" s="119">
        <v>20000</v>
      </c>
      <c r="G24" s="12">
        <f t="shared" si="0"/>
        <v>100000</v>
      </c>
    </row>
    <row r="25" spans="1:7" ht="15.75" customHeight="1">
      <c r="A25" s="18"/>
      <c r="B25" s="120" t="s">
        <v>107</v>
      </c>
      <c r="C25" s="118" t="s">
        <v>21</v>
      </c>
      <c r="D25" s="121">
        <v>1</v>
      </c>
      <c r="E25" s="118" t="s">
        <v>71</v>
      </c>
      <c r="F25" s="119">
        <v>30000</v>
      </c>
      <c r="G25" s="12">
        <f t="shared" si="0"/>
        <v>30000</v>
      </c>
    </row>
    <row r="26" spans="1:7" ht="15.75" customHeight="1">
      <c r="A26" s="18"/>
      <c r="B26" s="151" t="s">
        <v>108</v>
      </c>
      <c r="C26" s="118" t="s">
        <v>21</v>
      </c>
      <c r="D26" s="118">
        <v>3</v>
      </c>
      <c r="E26" s="118" t="s">
        <v>109</v>
      </c>
      <c r="F26" s="119">
        <v>20000</v>
      </c>
      <c r="G26" s="12">
        <f t="shared" si="0"/>
        <v>60000</v>
      </c>
    </row>
    <row r="27" spans="1:7" ht="15.75" customHeight="1">
      <c r="A27" s="18"/>
      <c r="B27" s="117" t="s">
        <v>110</v>
      </c>
      <c r="C27" s="118" t="s">
        <v>21</v>
      </c>
      <c r="D27" s="118">
        <v>50</v>
      </c>
      <c r="E27" s="151" t="s">
        <v>111</v>
      </c>
      <c r="F27" s="119">
        <v>25000</v>
      </c>
      <c r="G27" s="12">
        <f t="shared" si="0"/>
        <v>1250000</v>
      </c>
    </row>
    <row r="28" spans="1:7" ht="12.75" customHeight="1">
      <c r="A28" s="18"/>
      <c r="B28" s="26" t="s">
        <v>22</v>
      </c>
      <c r="C28" s="27"/>
      <c r="D28" s="27"/>
      <c r="E28" s="27"/>
      <c r="F28" s="28"/>
      <c r="G28" s="29">
        <f>SUM(G21:G27)</f>
        <v>2165000</v>
      </c>
    </row>
    <row r="29" spans="1:7" ht="12" customHeight="1">
      <c r="A29" s="2"/>
      <c r="B29" s="19"/>
      <c r="C29" s="21"/>
      <c r="D29" s="21"/>
      <c r="E29" s="21"/>
      <c r="F29" s="30"/>
      <c r="G29" s="30"/>
    </row>
    <row r="30" spans="1:7" ht="12" customHeight="1">
      <c r="A30" s="5"/>
      <c r="B30" s="31" t="s">
        <v>23</v>
      </c>
      <c r="C30" s="32"/>
      <c r="D30" s="33"/>
      <c r="E30" s="33"/>
      <c r="F30" s="34"/>
      <c r="G30" s="34"/>
    </row>
    <row r="31" spans="1:7" ht="24" customHeight="1">
      <c r="A31" s="5"/>
      <c r="B31" s="35" t="s">
        <v>15</v>
      </c>
      <c r="C31" s="36" t="s">
        <v>16</v>
      </c>
      <c r="D31" s="36" t="s">
        <v>17</v>
      </c>
      <c r="E31" s="35" t="s">
        <v>18</v>
      </c>
      <c r="F31" s="36" t="s">
        <v>19</v>
      </c>
      <c r="G31" s="35" t="s">
        <v>20</v>
      </c>
    </row>
    <row r="32" spans="1:7" ht="12" customHeight="1">
      <c r="A32" s="5"/>
      <c r="B32" s="37"/>
      <c r="C32" s="38"/>
      <c r="D32" s="38"/>
      <c r="E32" s="38"/>
      <c r="F32" s="111"/>
      <c r="G32" s="111"/>
    </row>
    <row r="33" spans="1:11" ht="12" customHeight="1">
      <c r="A33" s="5"/>
      <c r="B33" s="39" t="s">
        <v>24</v>
      </c>
      <c r="C33" s="40"/>
      <c r="D33" s="40"/>
      <c r="E33" s="40"/>
      <c r="F33" s="41"/>
      <c r="G33" s="112">
        <f>SUM(G32)</f>
        <v>0</v>
      </c>
    </row>
    <row r="34" spans="1:11" ht="12" customHeight="1">
      <c r="A34" s="2"/>
      <c r="B34" s="42"/>
      <c r="C34" s="43"/>
      <c r="D34" s="43"/>
      <c r="E34" s="43"/>
      <c r="F34" s="44"/>
      <c r="G34" s="44"/>
    </row>
    <row r="35" spans="1:11" ht="12" customHeight="1">
      <c r="A35" s="5"/>
      <c r="B35" s="31" t="s">
        <v>25</v>
      </c>
      <c r="C35" s="32"/>
      <c r="D35" s="33"/>
      <c r="E35" s="33"/>
      <c r="F35" s="34"/>
      <c r="G35" s="34"/>
    </row>
    <row r="36" spans="1:11" ht="24" customHeight="1">
      <c r="A36" s="5"/>
      <c r="B36" s="45" t="s">
        <v>15</v>
      </c>
      <c r="C36" s="45" t="s">
        <v>16</v>
      </c>
      <c r="D36" s="45" t="s">
        <v>17</v>
      </c>
      <c r="E36" s="45" t="s">
        <v>18</v>
      </c>
      <c r="F36" s="46" t="s">
        <v>19</v>
      </c>
      <c r="G36" s="45" t="s">
        <v>20</v>
      </c>
    </row>
    <row r="37" spans="1:11" ht="12.75" customHeight="1">
      <c r="A37" s="18"/>
      <c r="B37" s="152" t="s">
        <v>85</v>
      </c>
      <c r="C37" s="144" t="s">
        <v>26</v>
      </c>
      <c r="D37" s="144">
        <v>1</v>
      </c>
      <c r="E37" s="144" t="s">
        <v>70</v>
      </c>
      <c r="F37" s="145">
        <v>45000</v>
      </c>
      <c r="G37" s="12">
        <f t="shared" ref="G37:G42" si="1">(D37*F37)</f>
        <v>45000</v>
      </c>
    </row>
    <row r="38" spans="1:11" ht="12.75" customHeight="1">
      <c r="A38" s="18"/>
      <c r="B38" s="152" t="s">
        <v>68</v>
      </c>
      <c r="C38" s="144" t="s">
        <v>26</v>
      </c>
      <c r="D38" s="144">
        <v>3</v>
      </c>
      <c r="E38" s="144" t="s">
        <v>69</v>
      </c>
      <c r="F38" s="145">
        <v>25000</v>
      </c>
      <c r="G38" s="12">
        <f t="shared" si="1"/>
        <v>75000</v>
      </c>
    </row>
    <row r="39" spans="1:11" ht="12.75" customHeight="1">
      <c r="A39" s="18"/>
      <c r="B39" s="152" t="s">
        <v>88</v>
      </c>
      <c r="C39" s="144" t="s">
        <v>26</v>
      </c>
      <c r="D39" s="144">
        <v>1</v>
      </c>
      <c r="E39" s="144" t="s">
        <v>72</v>
      </c>
      <c r="F39" s="145">
        <v>110000</v>
      </c>
      <c r="G39" s="12">
        <f t="shared" si="1"/>
        <v>110000</v>
      </c>
    </row>
    <row r="40" spans="1:11" ht="12.75" customHeight="1">
      <c r="A40" s="18"/>
      <c r="B40" s="152" t="s">
        <v>86</v>
      </c>
      <c r="C40" s="144" t="s">
        <v>26</v>
      </c>
      <c r="D40" s="144">
        <v>0.5</v>
      </c>
      <c r="E40" s="144" t="s">
        <v>73</v>
      </c>
      <c r="F40" s="145">
        <v>110000</v>
      </c>
      <c r="G40" s="12">
        <f t="shared" si="1"/>
        <v>55000</v>
      </c>
    </row>
    <row r="41" spans="1:11" ht="12.75" customHeight="1">
      <c r="A41" s="18"/>
      <c r="B41" s="152" t="s">
        <v>89</v>
      </c>
      <c r="C41" s="144" t="s">
        <v>26</v>
      </c>
      <c r="D41" s="144">
        <v>6</v>
      </c>
      <c r="E41" s="144" t="s">
        <v>94</v>
      </c>
      <c r="F41" s="145">
        <v>45000</v>
      </c>
      <c r="G41" s="12">
        <f t="shared" si="1"/>
        <v>270000</v>
      </c>
    </row>
    <row r="42" spans="1:11" ht="12.75" customHeight="1">
      <c r="A42" s="18"/>
      <c r="B42" s="152" t="s">
        <v>74</v>
      </c>
      <c r="C42" s="144" t="s">
        <v>26</v>
      </c>
      <c r="D42" s="144">
        <v>10</v>
      </c>
      <c r="E42" s="144" t="s">
        <v>69</v>
      </c>
      <c r="F42" s="145">
        <v>25000</v>
      </c>
      <c r="G42" s="12">
        <f t="shared" si="1"/>
        <v>250000</v>
      </c>
    </row>
    <row r="43" spans="1:11" ht="12.75" customHeight="1">
      <c r="A43" s="5"/>
      <c r="B43" s="47" t="s">
        <v>27</v>
      </c>
      <c r="C43" s="48"/>
      <c r="D43" s="48"/>
      <c r="E43" s="48"/>
      <c r="F43" s="49"/>
      <c r="G43" s="50">
        <f>SUM(G37:G42)</f>
        <v>805000</v>
      </c>
    </row>
    <row r="44" spans="1:11" ht="12" customHeight="1">
      <c r="A44" s="2"/>
      <c r="B44" s="42"/>
      <c r="C44" s="43"/>
      <c r="D44" s="43"/>
      <c r="E44" s="43"/>
      <c r="F44" s="44"/>
      <c r="G44" s="44"/>
    </row>
    <row r="45" spans="1:11" ht="12" customHeight="1">
      <c r="A45" s="5"/>
      <c r="B45" s="31" t="s">
        <v>28</v>
      </c>
      <c r="C45" s="32"/>
      <c r="D45" s="33"/>
      <c r="E45" s="33"/>
      <c r="F45" s="34"/>
      <c r="G45" s="34"/>
    </row>
    <row r="46" spans="1:11" ht="24" customHeight="1">
      <c r="A46" s="5"/>
      <c r="B46" s="46" t="s">
        <v>29</v>
      </c>
      <c r="C46" s="46" t="s">
        <v>30</v>
      </c>
      <c r="D46" s="46" t="s">
        <v>31</v>
      </c>
      <c r="E46" s="46" t="s">
        <v>18</v>
      </c>
      <c r="F46" s="46" t="s">
        <v>19</v>
      </c>
      <c r="G46" s="46" t="s">
        <v>20</v>
      </c>
      <c r="K46" s="110"/>
    </row>
    <row r="47" spans="1:11" ht="12.75" customHeight="1">
      <c r="A47" s="18"/>
      <c r="B47" s="122" t="s">
        <v>32</v>
      </c>
      <c r="C47" s="123"/>
      <c r="D47" s="123"/>
      <c r="E47" s="124"/>
      <c r="F47" s="125"/>
      <c r="G47" s="51"/>
      <c r="K47" s="110"/>
    </row>
    <row r="48" spans="1:11" ht="12.75" customHeight="1">
      <c r="A48" s="18"/>
      <c r="B48" s="124" t="s">
        <v>112</v>
      </c>
      <c r="C48" s="123" t="s">
        <v>33</v>
      </c>
      <c r="D48" s="123">
        <v>250</v>
      </c>
      <c r="E48" s="123" t="s">
        <v>113</v>
      </c>
      <c r="F48" s="126">
        <v>730</v>
      </c>
      <c r="G48" s="52">
        <f>(D48*F48)</f>
        <v>182500</v>
      </c>
    </row>
    <row r="49" spans="1:7" ht="12.75" customHeight="1">
      <c r="A49" s="18"/>
      <c r="B49" s="124" t="s">
        <v>91</v>
      </c>
      <c r="C49" s="123" t="s">
        <v>33</v>
      </c>
      <c r="D49" s="123">
        <v>200</v>
      </c>
      <c r="E49" s="123" t="s">
        <v>104</v>
      </c>
      <c r="F49" s="126">
        <v>360</v>
      </c>
      <c r="G49" s="52">
        <f t="shared" ref="G49:G66" si="2">(D49*F49)</f>
        <v>72000</v>
      </c>
    </row>
    <row r="50" spans="1:7" ht="12.75" customHeight="1">
      <c r="A50" s="18"/>
      <c r="B50" s="117" t="s">
        <v>75</v>
      </c>
      <c r="C50" s="123" t="s">
        <v>33</v>
      </c>
      <c r="D50" s="118">
        <v>200</v>
      </c>
      <c r="E50" s="123" t="s">
        <v>104</v>
      </c>
      <c r="F50" s="126">
        <v>322</v>
      </c>
      <c r="G50" s="52">
        <f t="shared" si="2"/>
        <v>64400</v>
      </c>
    </row>
    <row r="51" spans="1:7" ht="12.75" customHeight="1">
      <c r="A51" s="18"/>
      <c r="B51" s="124" t="s">
        <v>114</v>
      </c>
      <c r="C51" s="123" t="s">
        <v>33</v>
      </c>
      <c r="D51" s="123">
        <v>50</v>
      </c>
      <c r="E51" s="123" t="s">
        <v>104</v>
      </c>
      <c r="F51" s="127">
        <v>300</v>
      </c>
      <c r="G51" s="52">
        <f t="shared" si="2"/>
        <v>15000</v>
      </c>
    </row>
    <row r="52" spans="1:7" ht="12.75" customHeight="1">
      <c r="A52" s="18"/>
      <c r="B52" s="153" t="s">
        <v>90</v>
      </c>
      <c r="C52" s="123" t="s">
        <v>33</v>
      </c>
      <c r="D52" s="123">
        <v>100</v>
      </c>
      <c r="E52" s="123" t="s">
        <v>104</v>
      </c>
      <c r="F52" s="127">
        <v>411</v>
      </c>
      <c r="G52" s="52">
        <f t="shared" si="2"/>
        <v>41100</v>
      </c>
    </row>
    <row r="53" spans="1:7" ht="12.75" customHeight="1">
      <c r="A53" s="18"/>
      <c r="B53" s="153" t="s">
        <v>92</v>
      </c>
      <c r="C53" s="123" t="s">
        <v>76</v>
      </c>
      <c r="D53" s="123">
        <v>10</v>
      </c>
      <c r="E53" s="123" t="s">
        <v>113</v>
      </c>
      <c r="F53" s="127">
        <v>8200</v>
      </c>
      <c r="G53" s="52">
        <f t="shared" si="2"/>
        <v>82000</v>
      </c>
    </row>
    <row r="54" spans="1:7" ht="12.75" customHeight="1">
      <c r="A54" s="18"/>
      <c r="B54" s="128" t="s">
        <v>77</v>
      </c>
      <c r="C54" s="123"/>
      <c r="D54" s="123"/>
      <c r="E54" s="123"/>
      <c r="F54" s="127"/>
      <c r="G54" s="52">
        <f t="shared" si="2"/>
        <v>0</v>
      </c>
    </row>
    <row r="55" spans="1:7" ht="12.75" customHeight="1">
      <c r="A55" s="18"/>
      <c r="B55" s="124" t="s">
        <v>115</v>
      </c>
      <c r="C55" s="123" t="s">
        <v>76</v>
      </c>
      <c r="D55" s="123">
        <v>24</v>
      </c>
      <c r="E55" s="123" t="s">
        <v>93</v>
      </c>
      <c r="F55" s="127">
        <v>3890</v>
      </c>
      <c r="G55" s="52">
        <f t="shared" si="2"/>
        <v>93360</v>
      </c>
    </row>
    <row r="56" spans="1:7" ht="12.75" customHeight="1">
      <c r="A56" s="18"/>
      <c r="B56" s="153" t="s">
        <v>116</v>
      </c>
      <c r="C56" s="123" t="s">
        <v>76</v>
      </c>
      <c r="D56" s="123">
        <v>8</v>
      </c>
      <c r="E56" s="121" t="s">
        <v>102</v>
      </c>
      <c r="F56" s="154">
        <v>3465</v>
      </c>
      <c r="G56" s="52">
        <f t="shared" si="2"/>
        <v>27720</v>
      </c>
    </row>
    <row r="57" spans="1:7" ht="12.75" customHeight="1">
      <c r="A57" s="18"/>
      <c r="B57" s="124" t="s">
        <v>117</v>
      </c>
      <c r="C57" s="123" t="s">
        <v>33</v>
      </c>
      <c r="D57" s="123">
        <v>18</v>
      </c>
      <c r="E57" s="121" t="s">
        <v>102</v>
      </c>
      <c r="F57" s="154">
        <v>7980</v>
      </c>
      <c r="G57" s="52">
        <f t="shared" si="2"/>
        <v>143640</v>
      </c>
    </row>
    <row r="58" spans="1:7" ht="12.75" customHeight="1">
      <c r="A58" s="18"/>
      <c r="B58" s="155" t="s">
        <v>34</v>
      </c>
      <c r="C58" s="123"/>
      <c r="D58" s="118"/>
      <c r="E58" s="118"/>
      <c r="F58" s="127"/>
      <c r="G58" s="52">
        <f t="shared" si="2"/>
        <v>0</v>
      </c>
    </row>
    <row r="59" spans="1:7" ht="12.75" customHeight="1">
      <c r="A59" s="18"/>
      <c r="B59" s="124" t="s">
        <v>79</v>
      </c>
      <c r="C59" s="123" t="s">
        <v>76</v>
      </c>
      <c r="D59" s="123">
        <v>14</v>
      </c>
      <c r="E59" s="123" t="s">
        <v>104</v>
      </c>
      <c r="F59" s="127">
        <v>7560</v>
      </c>
      <c r="G59" s="52">
        <f t="shared" si="2"/>
        <v>105840</v>
      </c>
    </row>
    <row r="60" spans="1:7" ht="12.75" customHeight="1">
      <c r="A60" s="18"/>
      <c r="B60" s="124" t="s">
        <v>118</v>
      </c>
      <c r="C60" s="123" t="s">
        <v>76</v>
      </c>
      <c r="D60" s="123">
        <v>2</v>
      </c>
      <c r="E60" s="123" t="s">
        <v>104</v>
      </c>
      <c r="F60" s="127">
        <v>7364</v>
      </c>
      <c r="G60" s="52">
        <f t="shared" si="2"/>
        <v>14728</v>
      </c>
    </row>
    <row r="61" spans="1:7" ht="12.75" customHeight="1">
      <c r="A61" s="18"/>
      <c r="B61" s="155" t="s">
        <v>119</v>
      </c>
      <c r="C61" s="123"/>
      <c r="D61" s="118"/>
      <c r="E61" s="118"/>
      <c r="F61" s="127"/>
      <c r="G61" s="52">
        <f t="shared" si="2"/>
        <v>0</v>
      </c>
    </row>
    <row r="62" spans="1:7" ht="12.75" customHeight="1">
      <c r="A62" s="18"/>
      <c r="B62" s="117" t="s">
        <v>120</v>
      </c>
      <c r="C62" s="123" t="s">
        <v>76</v>
      </c>
      <c r="D62" s="118">
        <v>1</v>
      </c>
      <c r="E62" s="118" t="s">
        <v>65</v>
      </c>
      <c r="F62" s="127">
        <v>119230</v>
      </c>
      <c r="G62" s="52">
        <f t="shared" si="2"/>
        <v>119230</v>
      </c>
    </row>
    <row r="63" spans="1:7" ht="12.75" customHeight="1">
      <c r="A63" s="18"/>
      <c r="B63" s="117" t="s">
        <v>121</v>
      </c>
      <c r="C63" s="123" t="s">
        <v>76</v>
      </c>
      <c r="D63" s="118">
        <v>1</v>
      </c>
      <c r="E63" s="118" t="s">
        <v>65</v>
      </c>
      <c r="F63" s="127">
        <v>146700</v>
      </c>
      <c r="G63" s="52">
        <f t="shared" si="2"/>
        <v>146700</v>
      </c>
    </row>
    <row r="64" spans="1:7" ht="12.75" customHeight="1">
      <c r="A64" s="18"/>
      <c r="B64" s="117" t="s">
        <v>122</v>
      </c>
      <c r="C64" s="123" t="s">
        <v>76</v>
      </c>
      <c r="D64" s="118">
        <v>1</v>
      </c>
      <c r="E64" s="118" t="s">
        <v>65</v>
      </c>
      <c r="F64" s="127">
        <v>62750</v>
      </c>
      <c r="G64" s="52">
        <f t="shared" si="2"/>
        <v>62750</v>
      </c>
    </row>
    <row r="65" spans="1:7" ht="12.75" customHeight="1">
      <c r="A65" s="18"/>
      <c r="B65" s="151" t="s">
        <v>123</v>
      </c>
      <c r="C65" s="123" t="s">
        <v>76</v>
      </c>
      <c r="D65" s="118">
        <v>3</v>
      </c>
      <c r="E65" s="118" t="s">
        <v>78</v>
      </c>
      <c r="F65" s="127">
        <v>8740</v>
      </c>
      <c r="G65" s="52">
        <f t="shared" si="2"/>
        <v>26220</v>
      </c>
    </row>
    <row r="66" spans="1:7" ht="12.75" customHeight="1">
      <c r="A66" s="18"/>
      <c r="B66" s="148" t="s">
        <v>95</v>
      </c>
      <c r="C66" s="146" t="s">
        <v>96</v>
      </c>
      <c r="D66" s="146">
        <v>60</v>
      </c>
      <c r="E66" s="146" t="s">
        <v>65</v>
      </c>
      <c r="F66" s="147">
        <v>520</v>
      </c>
      <c r="G66" s="52">
        <f t="shared" si="2"/>
        <v>31200</v>
      </c>
    </row>
    <row r="67" spans="1:7" ht="13.5" customHeight="1">
      <c r="A67" s="5"/>
      <c r="B67" s="53" t="s">
        <v>35</v>
      </c>
      <c r="C67" s="54"/>
      <c r="D67" s="54"/>
      <c r="E67" s="54"/>
      <c r="F67" s="55"/>
      <c r="G67" s="56">
        <f>SUM(G47:G66)</f>
        <v>1228388</v>
      </c>
    </row>
    <row r="68" spans="1:7" ht="12" customHeight="1">
      <c r="A68" s="2"/>
      <c r="B68" s="42"/>
      <c r="C68" s="43"/>
      <c r="D68" s="43"/>
      <c r="E68" s="57"/>
      <c r="F68" s="44"/>
      <c r="G68" s="44"/>
    </row>
    <row r="69" spans="1:7" ht="12" customHeight="1">
      <c r="A69" s="5"/>
      <c r="B69" s="31" t="s">
        <v>36</v>
      </c>
      <c r="C69" s="32"/>
      <c r="D69" s="33"/>
      <c r="E69" s="33"/>
      <c r="F69" s="34"/>
      <c r="G69" s="34"/>
    </row>
    <row r="70" spans="1:7" ht="24" customHeight="1">
      <c r="A70" s="5"/>
      <c r="B70" s="129" t="s">
        <v>37</v>
      </c>
      <c r="C70" s="130" t="s">
        <v>30</v>
      </c>
      <c r="D70" s="130" t="s">
        <v>31</v>
      </c>
      <c r="E70" s="129" t="s">
        <v>18</v>
      </c>
      <c r="F70" s="130" t="s">
        <v>19</v>
      </c>
      <c r="G70" s="129" t="s">
        <v>20</v>
      </c>
    </row>
    <row r="71" spans="1:7" ht="12.75" customHeight="1">
      <c r="A71" s="71"/>
      <c r="B71" s="149" t="s">
        <v>80</v>
      </c>
      <c r="C71" s="136" t="s">
        <v>81</v>
      </c>
      <c r="D71" s="137">
        <v>1</v>
      </c>
      <c r="E71" s="123" t="s">
        <v>124</v>
      </c>
      <c r="F71" s="137">
        <v>150000</v>
      </c>
      <c r="G71" s="135">
        <f t="shared" ref="G71:G72" si="3">(D71*F71)</f>
        <v>150000</v>
      </c>
    </row>
    <row r="72" spans="1:7" ht="12.75" customHeight="1">
      <c r="A72" s="71"/>
      <c r="B72" s="149" t="s">
        <v>128</v>
      </c>
      <c r="C72" s="136" t="s">
        <v>33</v>
      </c>
      <c r="D72" s="137">
        <v>30000</v>
      </c>
      <c r="E72" s="123" t="s">
        <v>94</v>
      </c>
      <c r="F72" s="137">
        <v>45</v>
      </c>
      <c r="G72" s="135">
        <f t="shared" si="3"/>
        <v>1350000</v>
      </c>
    </row>
    <row r="73" spans="1:7" ht="13.5" customHeight="1">
      <c r="A73" s="5"/>
      <c r="B73" s="131" t="s">
        <v>38</v>
      </c>
      <c r="C73" s="132"/>
      <c r="D73" s="132"/>
      <c r="E73" s="132"/>
      <c r="F73" s="133"/>
      <c r="G73" s="134">
        <f>SUM(G71:G72)</f>
        <v>1500000</v>
      </c>
    </row>
    <row r="74" spans="1:7" ht="12" customHeight="1">
      <c r="A74" s="2"/>
      <c r="B74" s="74"/>
      <c r="C74" s="74"/>
      <c r="D74" s="74"/>
      <c r="E74" s="74"/>
      <c r="F74" s="75"/>
      <c r="G74" s="75"/>
    </row>
    <row r="75" spans="1:7" ht="12" customHeight="1">
      <c r="A75" s="71"/>
      <c r="B75" s="76" t="s">
        <v>39</v>
      </c>
      <c r="C75" s="77"/>
      <c r="D75" s="77"/>
      <c r="E75" s="77"/>
      <c r="F75" s="77"/>
      <c r="G75" s="78">
        <f>G28+G33+G43+G67+G73</f>
        <v>5698388</v>
      </c>
    </row>
    <row r="76" spans="1:7" ht="12" customHeight="1">
      <c r="A76" s="71"/>
      <c r="B76" s="79" t="s">
        <v>40</v>
      </c>
      <c r="C76" s="59"/>
      <c r="D76" s="59"/>
      <c r="E76" s="59"/>
      <c r="F76" s="59"/>
      <c r="G76" s="80">
        <f>G75*0.05</f>
        <v>284919.40000000002</v>
      </c>
    </row>
    <row r="77" spans="1:7" ht="12" customHeight="1">
      <c r="A77" s="71"/>
      <c r="B77" s="81" t="s">
        <v>41</v>
      </c>
      <c r="C77" s="58"/>
      <c r="D77" s="58"/>
      <c r="E77" s="58"/>
      <c r="F77" s="58"/>
      <c r="G77" s="82">
        <f>G76+G75</f>
        <v>5983307.4000000004</v>
      </c>
    </row>
    <row r="78" spans="1:7" ht="12" customHeight="1">
      <c r="A78" s="71"/>
      <c r="B78" s="79" t="s">
        <v>42</v>
      </c>
      <c r="C78" s="59"/>
      <c r="D78" s="59"/>
      <c r="E78" s="59"/>
      <c r="F78" s="59"/>
      <c r="G78" s="80">
        <f>G12</f>
        <v>11900000</v>
      </c>
    </row>
    <row r="79" spans="1:7" ht="12" customHeight="1">
      <c r="A79" s="71"/>
      <c r="B79" s="83" t="s">
        <v>43</v>
      </c>
      <c r="C79" s="84"/>
      <c r="D79" s="84"/>
      <c r="E79" s="84"/>
      <c r="F79" s="84"/>
      <c r="G79" s="85">
        <f>G78-G77</f>
        <v>5916692.5999999996</v>
      </c>
    </row>
    <row r="80" spans="1:7" ht="12" customHeight="1">
      <c r="A80" s="71"/>
      <c r="B80" s="72" t="s">
        <v>44</v>
      </c>
      <c r="C80" s="73"/>
      <c r="D80" s="73"/>
      <c r="E80" s="73"/>
      <c r="F80" s="73"/>
      <c r="G80" s="68"/>
    </row>
    <row r="81" spans="1:7" ht="12.75" customHeight="1" thickBot="1">
      <c r="A81" s="71"/>
      <c r="B81" s="86"/>
      <c r="C81" s="73"/>
      <c r="D81" s="73"/>
      <c r="E81" s="73"/>
      <c r="F81" s="73"/>
      <c r="G81" s="68"/>
    </row>
    <row r="82" spans="1:7" ht="12" customHeight="1">
      <c r="A82" s="71"/>
      <c r="B82" s="98" t="s">
        <v>45</v>
      </c>
      <c r="C82" s="99"/>
      <c r="D82" s="99"/>
      <c r="E82" s="99"/>
      <c r="F82" s="100"/>
      <c r="G82" s="68"/>
    </row>
    <row r="83" spans="1:7" ht="12" customHeight="1">
      <c r="A83" s="71"/>
      <c r="B83" s="101" t="s">
        <v>46</v>
      </c>
      <c r="C83" s="70"/>
      <c r="D83" s="70"/>
      <c r="E83" s="70"/>
      <c r="F83" s="102"/>
      <c r="G83" s="68"/>
    </row>
    <row r="84" spans="1:7" ht="12" customHeight="1">
      <c r="A84" s="71"/>
      <c r="B84" s="101" t="s">
        <v>47</v>
      </c>
      <c r="C84" s="70"/>
      <c r="D84" s="70"/>
      <c r="E84" s="70"/>
      <c r="F84" s="102"/>
      <c r="G84" s="68"/>
    </row>
    <row r="85" spans="1:7" ht="12" customHeight="1">
      <c r="A85" s="71"/>
      <c r="B85" s="101" t="s">
        <v>48</v>
      </c>
      <c r="C85" s="70"/>
      <c r="D85" s="70"/>
      <c r="E85" s="70"/>
      <c r="F85" s="102"/>
      <c r="G85" s="68"/>
    </row>
    <row r="86" spans="1:7" ht="12" customHeight="1">
      <c r="A86" s="71"/>
      <c r="B86" s="101" t="s">
        <v>49</v>
      </c>
      <c r="C86" s="70"/>
      <c r="D86" s="70"/>
      <c r="E86" s="70"/>
      <c r="F86" s="102"/>
      <c r="G86" s="68"/>
    </row>
    <row r="87" spans="1:7" ht="12" customHeight="1">
      <c r="A87" s="71"/>
      <c r="B87" s="101" t="s">
        <v>50</v>
      </c>
      <c r="C87" s="70"/>
      <c r="D87" s="70"/>
      <c r="E87" s="70"/>
      <c r="F87" s="102"/>
      <c r="G87" s="68"/>
    </row>
    <row r="88" spans="1:7" ht="12" customHeight="1">
      <c r="A88" s="71"/>
      <c r="B88" s="101" t="s">
        <v>51</v>
      </c>
      <c r="C88" s="70"/>
      <c r="D88" s="70"/>
      <c r="E88" s="70"/>
      <c r="F88" s="102"/>
      <c r="G88" s="68"/>
    </row>
    <row r="89" spans="1:7" ht="12" customHeight="1">
      <c r="A89" s="71"/>
      <c r="B89" s="142" t="s">
        <v>126</v>
      </c>
      <c r="C89" s="138"/>
      <c r="D89" s="138"/>
      <c r="E89" s="138"/>
      <c r="F89" s="139"/>
      <c r="G89" s="68"/>
    </row>
    <row r="90" spans="1:7" ht="12" customHeight="1" thickBot="1">
      <c r="A90" s="71"/>
      <c r="B90" s="143" t="s">
        <v>127</v>
      </c>
      <c r="C90" s="140"/>
      <c r="D90" s="140"/>
      <c r="E90" s="140"/>
      <c r="F90" s="141"/>
      <c r="G90" s="68"/>
    </row>
    <row r="91" spans="1:7" ht="12.75" customHeight="1">
      <c r="A91" s="71"/>
      <c r="B91" s="96"/>
      <c r="C91" s="70"/>
      <c r="D91" s="70"/>
      <c r="E91" s="70"/>
      <c r="F91" s="70"/>
      <c r="G91" s="68"/>
    </row>
    <row r="92" spans="1:7" ht="15" customHeight="1" thickBot="1">
      <c r="A92" s="71"/>
      <c r="B92" s="159" t="s">
        <v>52</v>
      </c>
      <c r="C92" s="160"/>
      <c r="D92" s="95"/>
      <c r="E92" s="61"/>
      <c r="F92" s="61"/>
      <c r="G92" s="68"/>
    </row>
    <row r="93" spans="1:7" ht="12" customHeight="1">
      <c r="A93" s="71"/>
      <c r="B93" s="88" t="s">
        <v>37</v>
      </c>
      <c r="C93" s="62" t="s">
        <v>53</v>
      </c>
      <c r="D93" s="89" t="s">
        <v>54</v>
      </c>
      <c r="E93" s="61"/>
      <c r="F93" s="61"/>
      <c r="G93" s="68"/>
    </row>
    <row r="94" spans="1:7" ht="12" customHeight="1">
      <c r="A94" s="71"/>
      <c r="B94" s="90" t="s">
        <v>55</v>
      </c>
      <c r="C94" s="63">
        <f>G28</f>
        <v>2165000</v>
      </c>
      <c r="D94" s="91">
        <f>(C94/C100)</f>
        <v>0.36184000842076069</v>
      </c>
      <c r="E94" s="61"/>
      <c r="F94" s="61"/>
      <c r="G94" s="68"/>
    </row>
    <row r="95" spans="1:7" ht="12" customHeight="1">
      <c r="A95" s="71"/>
      <c r="B95" s="90" t="s">
        <v>56</v>
      </c>
      <c r="C95" s="64">
        <v>0</v>
      </c>
      <c r="D95" s="91">
        <v>0</v>
      </c>
      <c r="E95" s="61"/>
      <c r="F95" s="61"/>
      <c r="G95" s="68"/>
    </row>
    <row r="96" spans="1:7" ht="12" customHeight="1">
      <c r="A96" s="71"/>
      <c r="B96" s="90" t="s">
        <v>57</v>
      </c>
      <c r="C96" s="63">
        <f>G43</f>
        <v>805000</v>
      </c>
      <c r="D96" s="91">
        <f>(C96/C100)</f>
        <v>0.1345409731079503</v>
      </c>
      <c r="E96" s="61"/>
      <c r="F96" s="61"/>
      <c r="G96" s="68"/>
    </row>
    <row r="97" spans="1:7" ht="12" customHeight="1">
      <c r="A97" s="71"/>
      <c r="B97" s="90" t="s">
        <v>29</v>
      </c>
      <c r="C97" s="63">
        <f>G67</f>
        <v>1228388</v>
      </c>
      <c r="D97" s="91">
        <f>(C97/C100)</f>
        <v>0.20530250543370041</v>
      </c>
      <c r="E97" s="61"/>
      <c r="F97" s="61"/>
      <c r="G97" s="68"/>
    </row>
    <row r="98" spans="1:7" ht="12" customHeight="1">
      <c r="A98" s="71"/>
      <c r="B98" s="90" t="s">
        <v>58</v>
      </c>
      <c r="C98" s="65">
        <f>G73</f>
        <v>1500000</v>
      </c>
      <c r="D98" s="91">
        <f>(C98/C100)</f>
        <v>0.25069746541854093</v>
      </c>
      <c r="E98" s="67"/>
      <c r="F98" s="67"/>
      <c r="G98" s="68"/>
    </row>
    <row r="99" spans="1:7" ht="12" customHeight="1">
      <c r="A99" s="71"/>
      <c r="B99" s="90" t="s">
        <v>59</v>
      </c>
      <c r="C99" s="65">
        <f>G76</f>
        <v>284919.40000000002</v>
      </c>
      <c r="D99" s="91">
        <f>(C99/C100)</f>
        <v>4.7619047619047623E-2</v>
      </c>
      <c r="E99" s="67"/>
      <c r="F99" s="67"/>
      <c r="G99" s="68"/>
    </row>
    <row r="100" spans="1:7" ht="12.75" customHeight="1" thickBot="1">
      <c r="A100" s="71"/>
      <c r="B100" s="92" t="s">
        <v>60</v>
      </c>
      <c r="C100" s="93">
        <f>SUM(C94:C99)</f>
        <v>5983307.4000000004</v>
      </c>
      <c r="D100" s="94">
        <f>SUM(D94:D99)</f>
        <v>1</v>
      </c>
      <c r="E100" s="67"/>
      <c r="F100" s="67"/>
      <c r="G100" s="68"/>
    </row>
    <row r="101" spans="1:7" ht="12" customHeight="1">
      <c r="A101" s="71"/>
      <c r="B101" s="86"/>
      <c r="C101" s="73"/>
      <c r="D101" s="73"/>
      <c r="E101" s="73"/>
      <c r="F101" s="73"/>
      <c r="G101" s="68"/>
    </row>
    <row r="102" spans="1:7" ht="12.75" customHeight="1">
      <c r="A102" s="71"/>
      <c r="B102" s="87"/>
      <c r="C102" s="73"/>
      <c r="D102" s="73"/>
      <c r="E102" s="73"/>
      <c r="F102" s="73"/>
      <c r="G102" s="68"/>
    </row>
    <row r="103" spans="1:7" ht="12" customHeight="1" thickBot="1">
      <c r="A103" s="60"/>
      <c r="B103" s="104"/>
      <c r="C103" s="105" t="s">
        <v>83</v>
      </c>
      <c r="D103" s="106"/>
      <c r="E103" s="107"/>
      <c r="F103" s="66"/>
      <c r="G103" s="68"/>
    </row>
    <row r="104" spans="1:7" ht="12" customHeight="1">
      <c r="A104" s="71"/>
      <c r="B104" s="108" t="s">
        <v>82</v>
      </c>
      <c r="C104" s="157">
        <v>8000</v>
      </c>
      <c r="D104" s="157">
        <v>9000</v>
      </c>
      <c r="E104" s="158">
        <v>10000</v>
      </c>
      <c r="F104" s="103"/>
      <c r="G104" s="69"/>
    </row>
    <row r="105" spans="1:7" ht="12.75" customHeight="1" thickBot="1">
      <c r="A105" s="71"/>
      <c r="B105" s="92" t="s">
        <v>84</v>
      </c>
      <c r="C105" s="93">
        <f>(G77/C104)</f>
        <v>747.91342500000007</v>
      </c>
      <c r="D105" s="93">
        <f>(G77/D104)</f>
        <v>664.8119333333334</v>
      </c>
      <c r="E105" s="109">
        <f>(G77/E104)</f>
        <v>598.33073999999999</v>
      </c>
      <c r="F105" s="103"/>
      <c r="G105" s="69"/>
    </row>
    <row r="106" spans="1:7" ht="15.6" customHeight="1">
      <c r="A106" s="71"/>
      <c r="B106" s="97" t="s">
        <v>61</v>
      </c>
      <c r="C106" s="70"/>
      <c r="D106" s="70"/>
      <c r="E106" s="70"/>
      <c r="F106" s="70"/>
      <c r="G106" s="70"/>
    </row>
  </sheetData>
  <mergeCells count="8">
    <mergeCell ref="B92:C92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Ciruela Dagen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Perez Reyes Nora del Carmen</cp:lastModifiedBy>
  <dcterms:created xsi:type="dcterms:W3CDTF">2020-11-27T12:49:26Z</dcterms:created>
  <dcterms:modified xsi:type="dcterms:W3CDTF">2021-04-07T16:55:13Z</dcterms:modified>
</cp:coreProperties>
</file>