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Petorca\"/>
    </mc:Choice>
  </mc:AlternateContent>
  <bookViews>
    <workbookView xWindow="0" yWindow="0" windowWidth="20490" windowHeight="7155"/>
  </bookViews>
  <sheets>
    <sheet name="Pal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40" i="1"/>
  <c r="G46" i="1"/>
  <c r="G44" i="1"/>
  <c r="G39" i="1"/>
  <c r="G34" i="1"/>
  <c r="G23" i="1"/>
  <c r="G22" i="1"/>
  <c r="G21" i="1"/>
  <c r="G12" i="1"/>
  <c r="G57" i="1"/>
  <c r="G47" i="1"/>
  <c r="G24" i="1"/>
  <c r="G54" i="1"/>
  <c r="G55" i="1"/>
  <c r="C76" i="1" s="1"/>
  <c r="C77" i="1" s="1"/>
  <c r="D75" i="1" s="1"/>
  <c r="G56" i="1" l="1"/>
  <c r="D73" i="1"/>
  <c r="D71" i="1"/>
  <c r="D74" i="1"/>
  <c r="D76" i="1"/>
  <c r="D82" i="1" l="1"/>
  <c r="E82" i="1"/>
  <c r="G58" i="1"/>
  <c r="C82" i="1"/>
  <c r="D77" i="1"/>
</calcChain>
</file>

<file path=xl/sharedStrings.xml><?xml version="1.0" encoding="utf-8"?>
<sst xmlns="http://schemas.openxmlformats.org/spreadsheetml/2006/main" count="123" uniqueCount="91">
  <si>
    <t>RUBRO O CULTIVO</t>
  </si>
  <si>
    <t xml:space="preserve">GANADO CAPRINO </t>
  </si>
  <si>
    <t>RENDIMIENTO (kG/año/10 caprinos)</t>
  </si>
  <si>
    <t>VARIEDAD</t>
  </si>
  <si>
    <t>CRIOLLA</t>
  </si>
  <si>
    <t>FECHA ESTIMADA  PRECIO VENTA</t>
  </si>
  <si>
    <t>ANUAL</t>
  </si>
  <si>
    <t>NIVEL TECNOLÓGICO</t>
  </si>
  <si>
    <t>BAJO-MEDIO</t>
  </si>
  <si>
    <t>PRECIO ESPERADO ($/25 CABRAS)</t>
  </si>
  <si>
    <t>REGIÓN</t>
  </si>
  <si>
    <t>VALPARAÍSO</t>
  </si>
  <si>
    <t>INGRESO ESPERADO, con IVA ($)</t>
  </si>
  <si>
    <t>AGENCIA DE ÁREA</t>
  </si>
  <si>
    <t>PETORCA</t>
  </si>
  <si>
    <t>DESTINO PRODUCCION</t>
  </si>
  <si>
    <t>INTERMEDIARIO</t>
  </si>
  <si>
    <t>COMUNA/LOCALIDAD</t>
  </si>
  <si>
    <t>FECHA DE VENTA</t>
  </si>
  <si>
    <t>Oct- Mar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</si>
  <si>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</si>
  <si>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</si>
  <si>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</si>
  <si>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</si>
  <si>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</si>
  <si>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</si>
  <si>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</si>
  <si>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</si>
  <si>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</si>
  <si>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</si>
  <si>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</si>
  <si>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Pastoreo</t>
  </si>
  <si>
    <t>JH</t>
  </si>
  <si>
    <t>Anual</t>
  </si>
  <si>
    <t>Manejo Sanitario</t>
  </si>
  <si>
    <t>Elaboración de quesos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</si>
  <si>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</si>
  <si>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</si>
  <si>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</si>
  <si>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</si>
  <si>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</si>
  <si>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</si>
  <si>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</si>
  <si>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</si>
  <si>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</si>
  <si>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ANTIPARASITARIO</t>
  </si>
  <si>
    <t>Plocin</t>
  </si>
  <si>
    <t>Lt.</t>
  </si>
  <si>
    <t>Mar-Ago</t>
  </si>
  <si>
    <t>Cofelin</t>
  </si>
  <si>
    <t>Moskimic Forte</t>
  </si>
  <si>
    <t>Clostribac Gold</t>
  </si>
  <si>
    <t>50 dosis (5ml)</t>
  </si>
  <si>
    <t>VITAMINAS</t>
  </si>
  <si>
    <t>Vetervit ADE</t>
  </si>
  <si>
    <t>Frasco 100 ml</t>
  </si>
  <si>
    <t>Marz-Ago</t>
  </si>
  <si>
    <t>Alimentación</t>
  </si>
  <si>
    <t>Fardos de pasto</t>
  </si>
  <si>
    <t>u</t>
  </si>
  <si>
    <t>Dic-Jul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</si>
  <si>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</si>
  <si>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</si>
  <si>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</si>
  <si>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</si>
  <si>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</si>
  <si>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</si>
  <si>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</si>
  <si>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</si>
  <si>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</si>
  <si>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</si>
  <si>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</si>
  <si>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</si>
  <si>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</si>
  <si>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</si>
  <si>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</si>
  <si>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</si>
  <si>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</si>
  <si>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</si>
  <si>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</si>
  <si>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</si>
  <si>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</si>
  <si>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</si>
  <si>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</si>
  <si>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</si>
  <si>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</si>
  <si>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</si>
  <si>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</si>
  <si>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(kg/año/10 caprinos)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</si>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</sst>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1" fillId="3" borderId="57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8" fillId="2" borderId="56" xfId="0" applyNumberFormat="1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67" zoomScale="120" zoomScaleNormal="120" workbookViewId="0">
      <selection activeCell="I76" sqref="I7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4257812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495</v>
      </c>
    </row>
    <row r="10" spans="1:7" ht="15" x14ac:dyDescent="0.25">
      <c r="A10" s="5"/>
      <c r="B10" s="10" t="s">
        <v>3</v>
      </c>
      <c r="C10" s="11" t="s">
        <v>4</v>
      </c>
      <c r="D10" s="12"/>
      <c r="E10" s="143" t="s">
        <v>5</v>
      </c>
      <c r="F10" s="144"/>
      <c r="G10" s="13" t="s">
        <v>6</v>
      </c>
    </row>
    <row r="11" spans="1:7" ht="15" x14ac:dyDescent="0.25">
      <c r="A11" s="5"/>
      <c r="B11" s="10" t="s">
        <v>7</v>
      </c>
      <c r="C11" s="13" t="s">
        <v>8</v>
      </c>
      <c r="D11" s="12"/>
      <c r="E11" s="143" t="s">
        <v>9</v>
      </c>
      <c r="F11" s="144"/>
      <c r="G11" s="14">
        <v>6500</v>
      </c>
    </row>
    <row r="12" spans="1:7" ht="15" x14ac:dyDescent="0.25">
      <c r="A12" s="5"/>
      <c r="B12" s="10" t="s">
        <v>10</v>
      </c>
      <c r="C12" s="15" t="s">
        <v>11</v>
      </c>
      <c r="D12" s="12"/>
      <c r="E12" s="139" t="s">
        <v>12</v>
      </c>
      <c r="F12" s="140"/>
      <c r="G12" s="16">
        <f>(G9*G11)</f>
        <v>3217500</v>
      </c>
    </row>
    <row r="13" spans="1:7" ht="15" x14ac:dyDescent="0.25">
      <c r="A13" s="5"/>
      <c r="B13" s="10" t="s">
        <v>13</v>
      </c>
      <c r="C13" s="13" t="s">
        <v>14</v>
      </c>
      <c r="D13" s="12"/>
      <c r="E13" s="143" t="s">
        <v>15</v>
      </c>
      <c r="F13" s="144"/>
      <c r="G13" s="13" t="s">
        <v>16</v>
      </c>
    </row>
    <row r="14" spans="1:7" ht="15" x14ac:dyDescent="0.25">
      <c r="A14" s="5"/>
      <c r="B14" s="10" t="s">
        <v>17</v>
      </c>
      <c r="C14" s="13" t="s">
        <v>14</v>
      </c>
      <c r="D14" s="12"/>
      <c r="E14" s="143" t="s">
        <v>18</v>
      </c>
      <c r="F14" s="144"/>
      <c r="G14" s="13" t="s">
        <v>19</v>
      </c>
    </row>
    <row r="15" spans="1:7" ht="15" x14ac:dyDescent="0.25">
      <c r="A15" s="5"/>
      <c r="B15" s="10" t="s">
        <v>20</v>
      </c>
      <c r="C15" s="17">
        <v>44246</v>
      </c>
      <c r="D15" s="12"/>
      <c r="E15" s="147" t="s">
        <v>21</v>
      </c>
      <c r="F15" s="148"/>
      <c r="G15" s="15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9" t="s">
        <v>23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5" x14ac:dyDescent="0.25">
      <c r="A21" s="23"/>
      <c r="B21" s="138" t="s">
        <v>31</v>
      </c>
      <c r="C21" s="31" t="s">
        <v>32</v>
      </c>
      <c r="D21" s="32">
        <v>15</v>
      </c>
      <c r="E21" s="138" t="s">
        <v>33</v>
      </c>
      <c r="F21" s="16">
        <v>18000</v>
      </c>
      <c r="G21" s="16">
        <f>(D21*F21)</f>
        <v>270000</v>
      </c>
    </row>
    <row r="22" spans="1:7" ht="15" x14ac:dyDescent="0.25">
      <c r="A22" s="23"/>
      <c r="B22" s="138" t="s">
        <v>34</v>
      </c>
      <c r="C22" s="31" t="s">
        <v>32</v>
      </c>
      <c r="D22" s="32">
        <v>2</v>
      </c>
      <c r="E22" s="138" t="s">
        <v>33</v>
      </c>
      <c r="F22" s="16">
        <v>18000</v>
      </c>
      <c r="G22" s="16">
        <f>(D22*F22)</f>
        <v>36000</v>
      </c>
    </row>
    <row r="23" spans="1:7" ht="15" x14ac:dyDescent="0.25">
      <c r="A23" s="23"/>
      <c r="B23" s="138" t="s">
        <v>35</v>
      </c>
      <c r="C23" s="31" t="s">
        <v>32</v>
      </c>
      <c r="D23" s="32">
        <v>40</v>
      </c>
      <c r="E23" s="138" t="s">
        <v>19</v>
      </c>
      <c r="F23" s="16">
        <v>18000</v>
      </c>
      <c r="G23" s="16">
        <f>(D23*F23)</f>
        <v>720000</v>
      </c>
    </row>
    <row r="24" spans="1:7" ht="12.75" customHeight="1" x14ac:dyDescent="0.25">
      <c r="A24" s="23"/>
      <c r="B24" s="33" t="s">
        <v>36</v>
      </c>
      <c r="C24" s="34"/>
      <c r="D24" s="34"/>
      <c r="E24" s="34"/>
      <c r="F24" s="35"/>
      <c r="G24" s="36">
        <f>SUM(G21:G23)</f>
        <v>1026000</v>
      </c>
    </row>
    <row r="25" spans="1:7" ht="12" customHeight="1" x14ac:dyDescent="0.25">
      <c r="A25" s="2"/>
      <c r="B25" s="24"/>
      <c r="C25" s="26"/>
      <c r="D25" s="26"/>
      <c r="E25" s="26"/>
      <c r="F25" s="37"/>
      <c r="G25" s="37"/>
    </row>
    <row r="26" spans="1:7" ht="12" customHeight="1" x14ac:dyDescent="0.25">
      <c r="A26" s="5"/>
      <c r="B26" s="38" t="s">
        <v>37</v>
      </c>
      <c r="C26" s="39"/>
      <c r="D26" s="40"/>
      <c r="E26" s="40"/>
      <c r="F26" s="41"/>
      <c r="G26" s="41"/>
    </row>
    <row r="27" spans="1:7" ht="24" customHeight="1" x14ac:dyDescent="0.25">
      <c r="A27" s="5"/>
      <c r="B27" s="42" t="s">
        <v>25</v>
      </c>
      <c r="C27" s="43" t="s">
        <v>26</v>
      </c>
      <c r="D27" s="43" t="s">
        <v>27</v>
      </c>
      <c r="E27" s="42" t="s">
        <v>28</v>
      </c>
      <c r="F27" s="43" t="s">
        <v>29</v>
      </c>
      <c r="G27" s="42" t="s">
        <v>30</v>
      </c>
    </row>
    <row r="28" spans="1:7" ht="12" customHeight="1" x14ac:dyDescent="0.25">
      <c r="A28" s="5"/>
      <c r="B28" s="44"/>
      <c r="C28" s="45"/>
      <c r="D28" s="45"/>
      <c r="E28" s="45"/>
      <c r="F28" s="44"/>
      <c r="G28" s="44"/>
    </row>
    <row r="29" spans="1:7" ht="12" customHeight="1" x14ac:dyDescent="0.25">
      <c r="A29" s="5"/>
      <c r="B29" s="46" t="s">
        <v>38</v>
      </c>
      <c r="C29" s="47"/>
      <c r="D29" s="47"/>
      <c r="E29" s="47"/>
      <c r="F29" s="48"/>
      <c r="G29" s="48"/>
    </row>
    <row r="30" spans="1:7" ht="12" customHeight="1" x14ac:dyDescent="0.25">
      <c r="A30" s="2"/>
      <c r="B30" s="49"/>
      <c r="C30" s="50"/>
      <c r="D30" s="50"/>
      <c r="E30" s="50"/>
      <c r="F30" s="51"/>
      <c r="G30" s="51"/>
    </row>
    <row r="31" spans="1:7" ht="12" customHeight="1" x14ac:dyDescent="0.25">
      <c r="A31" s="5"/>
      <c r="B31" s="38" t="s">
        <v>39</v>
      </c>
      <c r="C31" s="39"/>
      <c r="D31" s="40"/>
      <c r="E31" s="40"/>
      <c r="F31" s="41"/>
      <c r="G31" s="41"/>
    </row>
    <row r="32" spans="1:7" ht="24" customHeight="1" x14ac:dyDescent="0.25">
      <c r="A32" s="5"/>
      <c r="B32" s="52" t="s">
        <v>25</v>
      </c>
      <c r="C32" s="52" t="s">
        <v>26</v>
      </c>
      <c r="D32" s="52" t="s">
        <v>27</v>
      </c>
      <c r="E32" s="52" t="s">
        <v>28</v>
      </c>
      <c r="F32" s="53" t="s">
        <v>29</v>
      </c>
      <c r="G32" s="52" t="s">
        <v>30</v>
      </c>
    </row>
    <row r="33" spans="1:11" ht="12.75" customHeight="1" x14ac:dyDescent="0.25">
      <c r="A33" s="23"/>
      <c r="B33" s="138"/>
      <c r="C33" s="31"/>
      <c r="D33" s="32"/>
      <c r="E33" s="15"/>
      <c r="F33" s="16"/>
      <c r="G33" s="16"/>
    </row>
    <row r="34" spans="1:11" ht="12.75" customHeight="1" x14ac:dyDescent="0.25">
      <c r="A34" s="5"/>
      <c r="B34" s="54" t="s">
        <v>40</v>
      </c>
      <c r="C34" s="55"/>
      <c r="D34" s="55"/>
      <c r="E34" s="55"/>
      <c r="F34" s="56"/>
      <c r="G34" s="57">
        <f>SUM(G33:G33)</f>
        <v>0</v>
      </c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41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124" t="s">
        <v>42</v>
      </c>
      <c r="C37" s="124" t="s">
        <v>43</v>
      </c>
      <c r="D37" s="124" t="s">
        <v>44</v>
      </c>
      <c r="E37" s="124" t="s">
        <v>28</v>
      </c>
      <c r="F37" s="124" t="s">
        <v>29</v>
      </c>
      <c r="G37" s="124" t="s">
        <v>30</v>
      </c>
      <c r="K37" s="123"/>
    </row>
    <row r="38" spans="1:11" ht="15" x14ac:dyDescent="0.25">
      <c r="A38" s="79"/>
      <c r="B38" s="129" t="s">
        <v>45</v>
      </c>
      <c r="C38" s="130"/>
      <c r="D38" s="130"/>
      <c r="E38" s="130"/>
      <c r="F38" s="130"/>
      <c r="G38" s="130"/>
      <c r="K38" s="123"/>
    </row>
    <row r="39" spans="1:11" ht="15" x14ac:dyDescent="0.25">
      <c r="A39" s="79"/>
      <c r="B39" s="131" t="s">
        <v>46</v>
      </c>
      <c r="C39" s="132" t="s">
        <v>47</v>
      </c>
      <c r="D39" s="133">
        <v>0.1</v>
      </c>
      <c r="E39" s="132" t="s">
        <v>48</v>
      </c>
      <c r="F39" s="134">
        <v>10900</v>
      </c>
      <c r="G39" s="134">
        <f>(D39*F39)</f>
        <v>1090</v>
      </c>
    </row>
    <row r="40" spans="1:11" ht="15" x14ac:dyDescent="0.25">
      <c r="A40" s="79"/>
      <c r="B40" s="131" t="s">
        <v>49</v>
      </c>
      <c r="C40" s="132" t="s">
        <v>47</v>
      </c>
      <c r="D40" s="133">
        <v>0.1</v>
      </c>
      <c r="E40" s="132" t="s">
        <v>48</v>
      </c>
      <c r="F40" s="134">
        <v>40700</v>
      </c>
      <c r="G40" s="134">
        <f>(D40*F40)</f>
        <v>4070</v>
      </c>
    </row>
    <row r="41" spans="1:11" ht="15" x14ac:dyDescent="0.25">
      <c r="A41" s="79"/>
      <c r="B41" s="131" t="s">
        <v>50</v>
      </c>
      <c r="C41" s="132" t="s">
        <v>47</v>
      </c>
      <c r="D41" s="133">
        <v>2.5000000000000001E-2</v>
      </c>
      <c r="E41" s="132" t="s">
        <v>48</v>
      </c>
      <c r="F41" s="134">
        <v>39500</v>
      </c>
      <c r="G41" s="134">
        <f>(D41*F41)</f>
        <v>987.5</v>
      </c>
    </row>
    <row r="42" spans="1:11" ht="15" x14ac:dyDescent="0.25">
      <c r="A42" s="79"/>
      <c r="B42" s="131" t="s">
        <v>51</v>
      </c>
      <c r="C42" s="132" t="s">
        <v>52</v>
      </c>
      <c r="D42" s="133">
        <v>1</v>
      </c>
      <c r="E42" s="132" t="s">
        <v>48</v>
      </c>
      <c r="F42" s="134">
        <v>22900</v>
      </c>
      <c r="G42" s="134">
        <f>(D42*F42)</f>
        <v>22900</v>
      </c>
    </row>
    <row r="43" spans="1:11" ht="15" x14ac:dyDescent="0.25">
      <c r="A43" s="79"/>
      <c r="B43" s="135" t="s">
        <v>53</v>
      </c>
      <c r="C43" s="136"/>
      <c r="D43" s="137"/>
      <c r="E43" s="136"/>
      <c r="F43" s="134"/>
      <c r="G43" s="134"/>
    </row>
    <row r="44" spans="1:11" ht="15" x14ac:dyDescent="0.25">
      <c r="A44" s="79"/>
      <c r="B44" s="131" t="s">
        <v>54</v>
      </c>
      <c r="C44" s="132" t="s">
        <v>55</v>
      </c>
      <c r="D44" s="133">
        <v>0.35</v>
      </c>
      <c r="E44" s="132" t="s">
        <v>56</v>
      </c>
      <c r="F44" s="134">
        <v>8500</v>
      </c>
      <c r="G44" s="134">
        <f>(D44*F44)</f>
        <v>2975</v>
      </c>
    </row>
    <row r="45" spans="1:11" ht="15" x14ac:dyDescent="0.25">
      <c r="A45" s="79"/>
      <c r="B45" s="135" t="s">
        <v>57</v>
      </c>
      <c r="C45" s="136"/>
      <c r="D45" s="137"/>
      <c r="E45" s="136"/>
      <c r="F45" s="134"/>
      <c r="G45" s="134"/>
    </row>
    <row r="46" spans="1:11" ht="15" x14ac:dyDescent="0.25">
      <c r="A46" s="79"/>
      <c r="B46" s="131" t="s">
        <v>58</v>
      </c>
      <c r="C46" s="132" t="s">
        <v>59</v>
      </c>
      <c r="D46" s="133">
        <v>150</v>
      </c>
      <c r="E46" s="132" t="s">
        <v>60</v>
      </c>
      <c r="F46" s="134">
        <v>5000</v>
      </c>
      <c r="G46" s="134">
        <f>(D46*F46)</f>
        <v>750000</v>
      </c>
    </row>
    <row r="47" spans="1:11" ht="13.5" customHeight="1" x14ac:dyDescent="0.25">
      <c r="A47" s="5"/>
      <c r="B47" s="125" t="s">
        <v>61</v>
      </c>
      <c r="C47" s="126"/>
      <c r="D47" s="126"/>
      <c r="E47" s="126"/>
      <c r="F47" s="127"/>
      <c r="G47" s="128">
        <f>SUM(G39:G46)</f>
        <v>782022.5</v>
      </c>
    </row>
    <row r="48" spans="1:11" ht="12" customHeight="1" x14ac:dyDescent="0.25">
      <c r="A48" s="2"/>
      <c r="B48" s="49"/>
      <c r="C48" s="50"/>
      <c r="D48" s="50"/>
      <c r="E48" s="60"/>
      <c r="F48" s="51"/>
      <c r="G48" s="51"/>
    </row>
    <row r="49" spans="1:7" ht="12" customHeight="1" x14ac:dyDescent="0.25">
      <c r="A49" s="5"/>
      <c r="B49" s="38" t="s">
        <v>62</v>
      </c>
      <c r="C49" s="39"/>
      <c r="D49" s="40"/>
      <c r="E49" s="40"/>
      <c r="F49" s="41"/>
      <c r="G49" s="41"/>
    </row>
    <row r="50" spans="1:7" ht="24" customHeight="1" x14ac:dyDescent="0.25">
      <c r="A50" s="5"/>
      <c r="B50" s="52" t="s">
        <v>63</v>
      </c>
      <c r="C50" s="53" t="s">
        <v>43</v>
      </c>
      <c r="D50" s="53" t="s">
        <v>44</v>
      </c>
      <c r="E50" s="52" t="s">
        <v>28</v>
      </c>
      <c r="F50" s="53" t="s">
        <v>29</v>
      </c>
      <c r="G50" s="52" t="s">
        <v>30</v>
      </c>
    </row>
    <row r="51" spans="1:7" ht="12.75" customHeight="1" x14ac:dyDescent="0.25">
      <c r="A51" s="23"/>
      <c r="B51" s="138"/>
      <c r="C51" s="58"/>
      <c r="D51" s="59"/>
      <c r="E51" s="31"/>
      <c r="F51" s="61"/>
      <c r="G51" s="59"/>
    </row>
    <row r="52" spans="1:7" ht="13.5" customHeight="1" x14ac:dyDescent="0.25">
      <c r="A52" s="5"/>
      <c r="B52" s="62" t="s">
        <v>64</v>
      </c>
      <c r="C52" s="63"/>
      <c r="D52" s="63"/>
      <c r="E52" s="63"/>
      <c r="F52" s="64"/>
      <c r="G52" s="65"/>
    </row>
    <row r="53" spans="1:7" ht="12" customHeight="1" x14ac:dyDescent="0.25">
      <c r="A53" s="2"/>
      <c r="B53" s="82"/>
      <c r="C53" s="82"/>
      <c r="D53" s="82"/>
      <c r="E53" s="82"/>
      <c r="F53" s="83"/>
      <c r="G53" s="83"/>
    </row>
    <row r="54" spans="1:7" ht="12" customHeight="1" x14ac:dyDescent="0.25">
      <c r="A54" s="79"/>
      <c r="B54" s="84" t="s">
        <v>65</v>
      </c>
      <c r="C54" s="85"/>
      <c r="D54" s="85"/>
      <c r="E54" s="85"/>
      <c r="F54" s="85"/>
      <c r="G54" s="86">
        <f>G24+G34+G47+G52</f>
        <v>1808022.5</v>
      </c>
    </row>
    <row r="55" spans="1:7" ht="12" customHeight="1" x14ac:dyDescent="0.25">
      <c r="A55" s="79"/>
      <c r="B55" s="87" t="s">
        <v>66</v>
      </c>
      <c r="C55" s="67"/>
      <c r="D55" s="67"/>
      <c r="E55" s="67"/>
      <c r="F55" s="67"/>
      <c r="G55" s="88">
        <f>G54*0.05</f>
        <v>90401.125</v>
      </c>
    </row>
    <row r="56" spans="1:7" ht="12" customHeight="1" x14ac:dyDescent="0.25">
      <c r="A56" s="79"/>
      <c r="B56" s="89" t="s">
        <v>67</v>
      </c>
      <c r="C56" s="66"/>
      <c r="D56" s="66"/>
      <c r="E56" s="66"/>
      <c r="F56" s="66"/>
      <c r="G56" s="90">
        <f>G55+G54</f>
        <v>1898423.625</v>
      </c>
    </row>
    <row r="57" spans="1:7" ht="12" customHeight="1" x14ac:dyDescent="0.25">
      <c r="A57" s="79"/>
      <c r="B57" s="87" t="s">
        <v>68</v>
      </c>
      <c r="C57" s="67"/>
      <c r="D57" s="67"/>
      <c r="E57" s="67"/>
      <c r="F57" s="67"/>
      <c r="G57" s="88">
        <f>G12</f>
        <v>3217500</v>
      </c>
    </row>
    <row r="58" spans="1:7" ht="12" customHeight="1" x14ac:dyDescent="0.25">
      <c r="A58" s="79"/>
      <c r="B58" s="91" t="s">
        <v>69</v>
      </c>
      <c r="C58" s="92"/>
      <c r="D58" s="92"/>
      <c r="E58" s="92"/>
      <c r="F58" s="92"/>
      <c r="G58" s="93">
        <f>G57-G56</f>
        <v>1319076.375</v>
      </c>
    </row>
    <row r="59" spans="1:7" ht="12" customHeight="1" x14ac:dyDescent="0.25">
      <c r="A59" s="79"/>
      <c r="B59" s="80" t="s">
        <v>70</v>
      </c>
      <c r="C59" s="81"/>
      <c r="D59" s="81"/>
      <c r="E59" s="81"/>
      <c r="F59" s="81"/>
      <c r="G59" s="76"/>
    </row>
    <row r="60" spans="1:7" ht="12.75" customHeight="1" thickBot="1" x14ac:dyDescent="0.3">
      <c r="A60" s="79"/>
      <c r="B60" s="94"/>
      <c r="C60" s="81"/>
      <c r="D60" s="81"/>
      <c r="E60" s="81"/>
      <c r="F60" s="81"/>
      <c r="G60" s="76"/>
    </row>
    <row r="61" spans="1:7" ht="12" customHeight="1" x14ac:dyDescent="0.25">
      <c r="A61" s="79"/>
      <c r="B61" s="106" t="s">
        <v>71</v>
      </c>
      <c r="C61" s="107"/>
      <c r="D61" s="107"/>
      <c r="E61" s="107"/>
      <c r="F61" s="108"/>
      <c r="G61" s="76"/>
    </row>
    <row r="62" spans="1:7" ht="12" customHeight="1" x14ac:dyDescent="0.25">
      <c r="A62" s="79"/>
      <c r="B62" s="109" t="s">
        <v>72</v>
      </c>
      <c r="C62" s="78"/>
      <c r="D62" s="78"/>
      <c r="E62" s="78"/>
      <c r="F62" s="110"/>
      <c r="G62" s="76"/>
    </row>
    <row r="63" spans="1:7" ht="12" customHeight="1" x14ac:dyDescent="0.25">
      <c r="A63" s="79"/>
      <c r="B63" s="109" t="s">
        <v>73</v>
      </c>
      <c r="C63" s="78"/>
      <c r="D63" s="78"/>
      <c r="E63" s="78"/>
      <c r="F63" s="110"/>
      <c r="G63" s="76"/>
    </row>
    <row r="64" spans="1:7" ht="12" customHeight="1" x14ac:dyDescent="0.25">
      <c r="A64" s="79"/>
      <c r="B64" s="109" t="s">
        <v>74</v>
      </c>
      <c r="C64" s="78"/>
      <c r="D64" s="78"/>
      <c r="E64" s="78"/>
      <c r="F64" s="110"/>
      <c r="G64" s="76"/>
    </row>
    <row r="65" spans="1:7" ht="12" customHeight="1" x14ac:dyDescent="0.25">
      <c r="A65" s="79"/>
      <c r="B65" s="109" t="s">
        <v>75</v>
      </c>
      <c r="C65" s="78"/>
      <c r="D65" s="78"/>
      <c r="E65" s="78"/>
      <c r="F65" s="110"/>
      <c r="G65" s="76"/>
    </row>
    <row r="66" spans="1:7" ht="12" customHeight="1" x14ac:dyDescent="0.25">
      <c r="A66" s="79"/>
      <c r="B66" s="109" t="s">
        <v>76</v>
      </c>
      <c r="C66" s="78"/>
      <c r="D66" s="78"/>
      <c r="E66" s="78"/>
      <c r="F66" s="110"/>
      <c r="G66" s="76"/>
    </row>
    <row r="67" spans="1:7" ht="12.75" customHeight="1" thickBot="1" x14ac:dyDescent="0.3">
      <c r="A67" s="79"/>
      <c r="B67" s="111" t="s">
        <v>77</v>
      </c>
      <c r="C67" s="112"/>
      <c r="D67" s="112"/>
      <c r="E67" s="112"/>
      <c r="F67" s="113"/>
      <c r="G67" s="76"/>
    </row>
    <row r="68" spans="1:7" ht="12.75" customHeight="1" x14ac:dyDescent="0.25">
      <c r="A68" s="79"/>
      <c r="B68" s="104"/>
      <c r="C68" s="78"/>
      <c r="D68" s="78"/>
      <c r="E68" s="78"/>
      <c r="F68" s="78"/>
      <c r="G68" s="76"/>
    </row>
    <row r="69" spans="1:7" ht="15" customHeight="1" thickBot="1" x14ac:dyDescent="0.3">
      <c r="A69" s="79"/>
      <c r="B69" s="141" t="s">
        <v>78</v>
      </c>
      <c r="C69" s="142"/>
      <c r="D69" s="103"/>
      <c r="E69" s="69"/>
      <c r="F69" s="69"/>
      <c r="G69" s="76"/>
    </row>
    <row r="70" spans="1:7" ht="12" customHeight="1" x14ac:dyDescent="0.25">
      <c r="A70" s="79"/>
      <c r="B70" s="96" t="s">
        <v>63</v>
      </c>
      <c r="C70" s="70" t="s">
        <v>79</v>
      </c>
      <c r="D70" s="97" t="s">
        <v>80</v>
      </c>
      <c r="E70" s="69"/>
      <c r="F70" s="69"/>
      <c r="G70" s="76"/>
    </row>
    <row r="71" spans="1:7" ht="12" customHeight="1" x14ac:dyDescent="0.25">
      <c r="A71" s="79"/>
      <c r="B71" s="98" t="s">
        <v>81</v>
      </c>
      <c r="C71" s="71">
        <v>1026000</v>
      </c>
      <c r="D71" s="99">
        <f>(C71/C77)</f>
        <v>0.54044825204694447</v>
      </c>
      <c r="E71" s="69"/>
      <c r="F71" s="69"/>
      <c r="G71" s="76"/>
    </row>
    <row r="72" spans="1:7" ht="12" customHeight="1" x14ac:dyDescent="0.25">
      <c r="A72" s="79"/>
      <c r="B72" s="98" t="s">
        <v>82</v>
      </c>
      <c r="C72" s="72">
        <v>0</v>
      </c>
      <c r="D72" s="99">
        <v>0</v>
      </c>
      <c r="E72" s="69"/>
      <c r="F72" s="69"/>
      <c r="G72" s="76"/>
    </row>
    <row r="73" spans="1:7" ht="12" customHeight="1" x14ac:dyDescent="0.25">
      <c r="A73" s="79"/>
      <c r="B73" s="98" t="s">
        <v>83</v>
      </c>
      <c r="C73" s="71">
        <v>0</v>
      </c>
      <c r="D73" s="99">
        <f>(C73/C77)</f>
        <v>0</v>
      </c>
      <c r="E73" s="69"/>
      <c r="F73" s="69"/>
      <c r="G73" s="76"/>
    </row>
    <row r="74" spans="1:7" ht="12" customHeight="1" x14ac:dyDescent="0.25">
      <c r="A74" s="79"/>
      <c r="B74" s="98" t="s">
        <v>42</v>
      </c>
      <c r="C74" s="71">
        <v>782023</v>
      </c>
      <c r="D74" s="99">
        <f>(C74/C77)</f>
        <v>0.41193271287573846</v>
      </c>
      <c r="E74" s="69"/>
      <c r="F74" s="69"/>
      <c r="G74" s="76"/>
    </row>
    <row r="75" spans="1:7" ht="12" customHeight="1" x14ac:dyDescent="0.25">
      <c r="A75" s="79"/>
      <c r="B75" s="98" t="s">
        <v>84</v>
      </c>
      <c r="C75" s="73">
        <v>0</v>
      </c>
      <c r="D75" s="99">
        <f>(C75/C77)</f>
        <v>0</v>
      </c>
      <c r="E75" s="75"/>
      <c r="F75" s="75"/>
      <c r="G75" s="76"/>
    </row>
    <row r="76" spans="1:7" ht="12" customHeight="1" x14ac:dyDescent="0.25">
      <c r="A76" s="79"/>
      <c r="B76" s="98" t="s">
        <v>85</v>
      </c>
      <c r="C76" s="73">
        <f>G55</f>
        <v>90401.125</v>
      </c>
      <c r="D76" s="99">
        <f>(C76/C77)</f>
        <v>4.7619035077317087E-2</v>
      </c>
      <c r="E76" s="75"/>
      <c r="F76" s="75"/>
      <c r="G76" s="76"/>
    </row>
    <row r="77" spans="1:7" ht="12.75" customHeight="1" thickBot="1" x14ac:dyDescent="0.3">
      <c r="A77" s="79"/>
      <c r="B77" s="100" t="s">
        <v>86</v>
      </c>
      <c r="C77" s="101">
        <f>SUM(C71:C76)</f>
        <v>1898424.125</v>
      </c>
      <c r="D77" s="102">
        <f>SUM(D71:D76)</f>
        <v>1</v>
      </c>
      <c r="E77" s="75"/>
      <c r="F77" s="75"/>
      <c r="G77" s="76"/>
    </row>
    <row r="78" spans="1:7" ht="12" customHeight="1" x14ac:dyDescent="0.25">
      <c r="A78" s="79"/>
      <c r="B78" s="94"/>
      <c r="C78" s="81"/>
      <c r="D78" s="81"/>
      <c r="E78" s="81"/>
      <c r="F78" s="81"/>
      <c r="G78" s="76"/>
    </row>
    <row r="79" spans="1:7" ht="12.75" customHeight="1" x14ac:dyDescent="0.25">
      <c r="A79" s="79"/>
      <c r="B79" s="95"/>
      <c r="C79" s="81"/>
      <c r="D79" s="81"/>
      <c r="E79" s="81"/>
      <c r="F79" s="81"/>
      <c r="G79" s="76"/>
    </row>
    <row r="80" spans="1:7" ht="12" customHeight="1" thickBot="1" x14ac:dyDescent="0.3">
      <c r="A80" s="68"/>
      <c r="B80" s="115"/>
      <c r="C80" s="116" t="s">
        <v>87</v>
      </c>
      <c r="D80" s="117"/>
      <c r="E80" s="118"/>
      <c r="F80" s="74"/>
      <c r="G80" s="76"/>
    </row>
    <row r="81" spans="1:7" ht="12" customHeight="1" x14ac:dyDescent="0.25">
      <c r="A81" s="79"/>
      <c r="B81" s="119" t="s">
        <v>88</v>
      </c>
      <c r="C81" s="120">
        <v>400</v>
      </c>
      <c r="D81" s="120">
        <v>495</v>
      </c>
      <c r="E81" s="121">
        <v>600</v>
      </c>
      <c r="F81" s="114"/>
      <c r="G81" s="77"/>
    </row>
    <row r="82" spans="1:7" ht="12.75" customHeight="1" thickBot="1" x14ac:dyDescent="0.3">
      <c r="A82" s="79"/>
      <c r="B82" s="100" t="s">
        <v>89</v>
      </c>
      <c r="C82" s="101">
        <f>(G56/C81)</f>
        <v>4746.0590625000004</v>
      </c>
      <c r="D82" s="101">
        <f>(G56/D81)</f>
        <v>3835.1992424242426</v>
      </c>
      <c r="E82" s="122">
        <f>(G56/E81)</f>
        <v>3164.0393749999998</v>
      </c>
      <c r="F82" s="114"/>
      <c r="G82" s="77"/>
    </row>
    <row r="83" spans="1:7" ht="15.6" customHeight="1" x14ac:dyDescent="0.25">
      <c r="A83" s="79"/>
      <c r="B83" s="105" t="s">
        <v>90</v>
      </c>
      <c r="C83" s="78"/>
      <c r="D83" s="78"/>
      <c r="E83" s="78"/>
      <c r="F83" s="78"/>
      <c r="G83" s="78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10F7D0-73D7-40DA-8222-AB0AE6C2981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8327E7B-5ABA-4531-A7B8-3BC1E1E74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291709-6852-4898-B16A-1365ADBF9E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2021-04-06T14:33:34Z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