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San Clemente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F105" i="1" l="1"/>
  <c r="E105" i="1"/>
  <c r="D105" i="1"/>
  <c r="H57" i="1" l="1"/>
  <c r="H61" i="1"/>
  <c r="H62" i="1"/>
  <c r="H67" i="1"/>
  <c r="H68" i="1"/>
  <c r="H25" i="1"/>
  <c r="H74" i="1"/>
  <c r="H37" i="1" l="1"/>
  <c r="H38" i="1"/>
  <c r="H39" i="1"/>
  <c r="H40" i="1"/>
  <c r="H41" i="1"/>
  <c r="H42" i="1"/>
  <c r="H22" i="1"/>
  <c r="H23" i="1"/>
  <c r="H24" i="1"/>
  <c r="H26" i="1"/>
  <c r="H63" i="1" l="1"/>
  <c r="H65" i="1"/>
  <c r="H66" i="1"/>
  <c r="H36" i="1" l="1"/>
  <c r="H73" i="1"/>
  <c r="H75" i="1" s="1"/>
  <c r="H59" i="1" l="1"/>
  <c r="H55" i="1"/>
  <c r="H53" i="1"/>
  <c r="D100" i="1" l="1"/>
  <c r="E97" i="1" s="1"/>
  <c r="H54" i="1"/>
  <c r="H58" i="1"/>
  <c r="H51" i="1"/>
  <c r="H50" i="1"/>
  <c r="H48" i="1"/>
  <c r="H21" i="1"/>
  <c r="H12" i="1"/>
  <c r="H80" i="1" s="1"/>
  <c r="H69" i="1" l="1"/>
  <c r="E94" i="1"/>
  <c r="E98" i="1"/>
  <c r="E99" i="1"/>
  <c r="H27" i="1"/>
  <c r="E96" i="1"/>
  <c r="H43" i="1"/>
  <c r="E100" i="1" l="1"/>
  <c r="H77" i="1"/>
  <c r="H78" i="1" s="1"/>
  <c r="H79" i="1" s="1"/>
  <c r="H81" i="1" s="1"/>
</calcChain>
</file>

<file path=xl/sharedStrings.xml><?xml version="1.0" encoding="utf-8"?>
<sst xmlns="http://schemas.openxmlformats.org/spreadsheetml/2006/main" count="194" uniqueCount="134">
  <si>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</si>
  <si>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</si>
  <si>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</si>
  <si>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</si>
  <si>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</si>
  <si>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</si>
  <si>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</si>
  <si>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</si>
  <si>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</si>
  <si>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</si>
  <si>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</si>
  <si>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</si>
  <si>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</si>
  <si>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</si>
  <si>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</si>
  <si>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</si>
  <si>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</si>
  <si>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</si>
  <si>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</si>
  <si>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</si>
  <si>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</si>
  <si>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</si>
  <si>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</si>
  <si>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</si>
  <si>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</si>
  <si>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</si>
  <si>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</si>
  <si>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</si>
  <si>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</si>
  <si>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</si>
  <si>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</si>
  <si>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</si>
  <si>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</si>
  <si>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</si>
  <si>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</si>
  <si>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</si>
  <si>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</si>
  <si>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</si>
  <si>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</si>
  <si>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</si>
  <si>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</si>
  <si>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</si>
  <si>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</si>
  <si>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</si>
  <si>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</si>
  <si>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</si>
  <si>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</si>
  <si>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</si>
  <si>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</si>
  <si>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</si>
  <si>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</si>
  <si>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</si>
  <si>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</si>
  <si>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</si>
  <si>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</si>
  <si>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</si>
  <si>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</si>
  <si>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</si>
  <si>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</si>
  <si>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</si>
  <si>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</si>
  <si>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</si>
  <si>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COSECHA</t>
  </si>
  <si>
    <t>MELGADURA</t>
  </si>
  <si>
    <t>ACARREO INSUMOS</t>
  </si>
  <si>
    <t xml:space="preserve"> </t>
  </si>
  <si>
    <t>PLANTAS</t>
  </si>
  <si>
    <t>PLANTULA</t>
  </si>
  <si>
    <t>KG.</t>
  </si>
  <si>
    <t>LIT-.</t>
  </si>
  <si>
    <t>LIT.</t>
  </si>
  <si>
    <t xml:space="preserve">ANALISIS </t>
  </si>
  <si>
    <t>JUNIO-JULIO</t>
  </si>
  <si>
    <t>RASTRAJE (2)</t>
  </si>
  <si>
    <t>LIT</t>
  </si>
  <si>
    <t>DIC.2020</t>
  </si>
  <si>
    <t>LIMPIA TERRENO</t>
  </si>
  <si>
    <t>ARADURA CINCEL</t>
  </si>
  <si>
    <t>ACEQUIADURA RIEGO</t>
  </si>
  <si>
    <t>APLICACIÓN FERTILIZANTES</t>
  </si>
  <si>
    <t>ANALISIS DE SUELO</t>
  </si>
  <si>
    <t>SEPTIEMBRE-OCTUBRE</t>
  </si>
  <si>
    <t>OCTUB-NOV.</t>
  </si>
  <si>
    <t>SEPTIEMBRE-ENERO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</si>
  <si>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</si>
  <si>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</si>
  <si>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</si>
  <si>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</si>
  <si>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</si>
  <si>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</si>
  <si>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</si>
  <si>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</si>
  <si>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</si>
  <si>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</si>
  <si>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</si>
  <si>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</si>
  <si>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</si>
  <si>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</si>
  <si>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</si>
  <si>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</si>
  <si>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</si>
  <si>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</si>
  <si>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</si>
  <si>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</si>
  <si>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</si>
  <si>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UNIDADES</t>
  </si>
  <si>
    <t>MARZO-ABRIL</t>
  </si>
  <si>
    <t>RENDIMIENTO (UNID./Há.)</t>
  </si>
  <si>
    <t>JULIO-AGOSTO</t>
  </si>
  <si>
    <t>SEPTIEMBRE-FEBRERO</t>
  </si>
  <si>
    <t>AGOSTO-FEBRERO</t>
  </si>
  <si>
    <t>RIEGOS</t>
  </si>
  <si>
    <t>ACARREO DE INSUMOS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</si>
  <si>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</si>
  <si>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</si>
  <si>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</si>
  <si>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</si>
  <si>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</si>
  <si>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</si>
  <si>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</si>
  <si>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</si>
  <si>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</si>
  <si>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</si>
  <si>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</si>
  <si>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</si>
  <si>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SEPTIEMBRE-FEBR</t>
  </si>
  <si>
    <t>APLICACIÓN AGROQUIM</t>
  </si>
  <si>
    <t>SEPTIEM-OCTUBRE</t>
  </si>
  <si>
    <t>SEPTIEM-ENERO</t>
  </si>
  <si>
    <t>SEPTIEM-DIC.</t>
  </si>
  <si>
    <t>ESCENARIOS COSTO UNITARIO  ($/un)</t>
  </si>
  <si>
    <t>Rendimiento (un/hà)</t>
  </si>
  <si>
    <t>Costo unitario ($/un) (*)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</si>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</sst>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8"/>
      <name val="Helvetica Neue"/>
      <scheme val="minor"/>
    </font>
    <font>
      <b/>
      <sz val="8"/>
      <name val="Helvetica Neue"/>
      <scheme val="minor"/>
    </font>
    <font>
      <b/>
      <sz val="7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3"/>
    <xf numFmtId="167" fontId="1" fillId="0" borderId="13" applyFont="0" applyFill="0" applyBorder="0" applyAlignment="0" applyProtection="0"/>
    <xf numFmtId="41" fontId="25" fillId="0" borderId="0" applyFont="0" applyFill="0" applyBorder="0" applyAlignment="0" applyProtection="0"/>
  </cellStyleXfs>
  <cellXfs count="19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3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right"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3" fontId="5" fillId="2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49" fontId="5" fillId="2" borderId="5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wrapText="1"/>
    </xf>
    <xf numFmtId="49" fontId="2" fillId="5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8" fillId="3" borderId="7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2" fillId="5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2" borderId="11" xfId="0" applyFont="1" applyFill="1" applyBorder="1" applyAlignment="1"/>
    <xf numFmtId="0" fontId="16" fillId="7" borderId="13" xfId="0" applyFont="1" applyFill="1" applyBorder="1" applyAlignment="1"/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5" fontId="14" fillId="2" borderId="5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18" fillId="2" borderId="13" xfId="0" applyNumberFormat="1" applyFont="1" applyFill="1" applyBorder="1" applyAlignment="1">
      <alignment vertical="center"/>
    </xf>
    <xf numFmtId="0" fontId="16" fillId="2" borderId="13" xfId="0" applyFont="1" applyFill="1" applyBorder="1" applyAlignment="1"/>
    <xf numFmtId="0" fontId="0" fillId="2" borderId="15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5" borderId="17" xfId="0" applyNumberFormat="1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164" fontId="2" fillId="5" borderId="19" xfId="0" applyNumberFormat="1" applyFont="1" applyFill="1" applyBorder="1" applyAlignment="1">
      <alignment vertical="center"/>
    </xf>
    <xf numFmtId="49" fontId="2" fillId="3" borderId="20" xfId="0" applyNumberFormat="1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vertical="center"/>
    </xf>
    <xf numFmtId="49" fontId="2" fillId="5" borderId="20" xfId="0" applyNumberFormat="1" applyFont="1" applyFill="1" applyBorder="1" applyAlignment="1">
      <alignment vertical="center"/>
    </xf>
    <xf numFmtId="164" fontId="2" fillId="5" borderId="21" xfId="0" applyNumberFormat="1" applyFont="1" applyFill="1" applyBorder="1" applyAlignment="1">
      <alignment vertical="center"/>
    </xf>
    <xf numFmtId="49" fontId="2" fillId="5" borderId="22" xfId="0" applyNumberFormat="1" applyFont="1" applyFill="1" applyBorder="1" applyAlignment="1">
      <alignment vertical="center"/>
    </xf>
    <xf numFmtId="0" fontId="11" fillId="5" borderId="23" xfId="0" applyFont="1" applyFill="1" applyBorder="1" applyAlignment="1">
      <alignment vertical="center"/>
    </xf>
    <xf numFmtId="164" fontId="2" fillId="6" borderId="24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49" fontId="14" fillId="8" borderId="25" xfId="0" applyNumberFormat="1" applyFont="1" applyFill="1" applyBorder="1" applyAlignment="1">
      <alignment vertical="center"/>
    </xf>
    <xf numFmtId="49" fontId="16" fillId="8" borderId="26" xfId="0" applyNumberFormat="1" applyFont="1" applyFill="1" applyBorder="1" applyAlignment="1"/>
    <xf numFmtId="49" fontId="14" fillId="2" borderId="27" xfId="0" applyNumberFormat="1" applyFont="1" applyFill="1" applyBorder="1" applyAlignment="1">
      <alignment vertical="center"/>
    </xf>
    <xf numFmtId="9" fontId="16" fillId="2" borderId="28" xfId="0" applyNumberFormat="1" applyFont="1" applyFill="1" applyBorder="1" applyAlignment="1"/>
    <xf numFmtId="49" fontId="14" fillId="8" borderId="29" xfId="0" applyNumberFormat="1" applyFont="1" applyFill="1" applyBorder="1" applyAlignment="1">
      <alignment vertical="center"/>
    </xf>
    <xf numFmtId="165" fontId="14" fillId="8" borderId="30" xfId="0" applyNumberFormat="1" applyFont="1" applyFill="1" applyBorder="1" applyAlignment="1">
      <alignment vertical="center"/>
    </xf>
    <xf numFmtId="9" fontId="14" fillId="8" borderId="31" xfId="0" applyNumberFormat="1" applyFont="1" applyFill="1" applyBorder="1" applyAlignment="1">
      <alignment vertical="center"/>
    </xf>
    <xf numFmtId="0" fontId="16" fillId="9" borderId="34" xfId="0" applyFont="1" applyFill="1" applyBorder="1" applyAlignment="1"/>
    <xf numFmtId="0" fontId="16" fillId="2" borderId="13" xfId="0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vertical="center"/>
    </xf>
    <xf numFmtId="49" fontId="14" fillId="2" borderId="35" xfId="0" applyNumberFormat="1" applyFont="1" applyFill="1" applyBorder="1" applyAlignment="1">
      <alignment vertical="center"/>
    </xf>
    <xf numFmtId="0" fontId="16" fillId="2" borderId="36" xfId="0" applyFont="1" applyFill="1" applyBorder="1" applyAlignment="1"/>
    <xf numFmtId="0" fontId="16" fillId="2" borderId="37" xfId="0" applyFont="1" applyFill="1" applyBorder="1" applyAlignment="1"/>
    <xf numFmtId="49" fontId="16" fillId="2" borderId="38" xfId="0" applyNumberFormat="1" applyFont="1" applyFill="1" applyBorder="1" applyAlignment="1">
      <alignment vertical="center"/>
    </xf>
    <xf numFmtId="0" fontId="16" fillId="2" borderId="39" xfId="0" applyFont="1" applyFill="1" applyBorder="1" applyAlignment="1"/>
    <xf numFmtId="49" fontId="16" fillId="2" borderId="40" xfId="0" applyNumberFormat="1" applyFont="1" applyFill="1" applyBorder="1" applyAlignment="1">
      <alignment vertical="center"/>
    </xf>
    <xf numFmtId="0" fontId="16" fillId="2" borderId="41" xfId="0" applyFont="1" applyFill="1" applyBorder="1" applyAlignment="1"/>
    <xf numFmtId="0" fontId="16" fillId="2" borderId="42" xfId="0" applyFont="1" applyFill="1" applyBorder="1" applyAlignment="1"/>
    <xf numFmtId="0" fontId="14" fillId="7" borderId="13" xfId="0" applyFont="1" applyFill="1" applyBorder="1" applyAlignment="1">
      <alignment vertical="center"/>
    </xf>
    <xf numFmtId="0" fontId="11" fillId="9" borderId="12" xfId="0" applyFont="1" applyFill="1" applyBorder="1" applyAlignment="1">
      <alignment vertical="center"/>
    </xf>
    <xf numFmtId="49" fontId="19" fillId="9" borderId="13" xfId="0" applyNumberFormat="1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49" fontId="14" fillId="8" borderId="44" xfId="0" applyNumberFormat="1" applyFont="1" applyFill="1" applyBorder="1" applyAlignment="1">
      <alignment vertical="center"/>
    </xf>
    <xf numFmtId="165" fontId="14" fillId="8" borderId="31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/>
    <xf numFmtId="49" fontId="5" fillId="2" borderId="5" xfId="0" applyNumberFormat="1" applyFont="1" applyFill="1" applyBorder="1" applyAlignment="1">
      <alignment wrapText="1"/>
    </xf>
    <xf numFmtId="3" fontId="5" fillId="2" borderId="47" xfId="0" applyNumberFormat="1" applyFont="1" applyFill="1" applyBorder="1" applyAlignment="1"/>
    <xf numFmtId="3" fontId="5" fillId="2" borderId="5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/>
    <xf numFmtId="0" fontId="0" fillId="0" borderId="0" xfId="0" applyNumberFormat="1" applyFont="1" applyAlignment="1">
      <alignment horizontal="left" vertical="top"/>
    </xf>
    <xf numFmtId="3" fontId="20" fillId="3" borderId="7" xfId="0" applyNumberFormat="1" applyFont="1" applyFill="1" applyBorder="1" applyAlignment="1">
      <alignment vertical="center"/>
    </xf>
    <xf numFmtId="3" fontId="21" fillId="3" borderId="7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49" fontId="5" fillId="2" borderId="47" xfId="0" applyNumberFormat="1" applyFont="1" applyFill="1" applyBorder="1" applyAlignment="1">
      <alignment wrapText="1"/>
    </xf>
    <xf numFmtId="0" fontId="5" fillId="2" borderId="47" xfId="0" applyNumberFormat="1" applyFont="1" applyFill="1" applyBorder="1" applyAlignment="1">
      <alignment wrapText="1"/>
    </xf>
    <xf numFmtId="49" fontId="5" fillId="2" borderId="47" xfId="0" applyNumberFormat="1" applyFont="1" applyFill="1" applyBorder="1" applyAlignment="1">
      <alignment horizontal="right" wrapText="1"/>
    </xf>
    <xf numFmtId="166" fontId="5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wrapText="1"/>
    </xf>
    <xf numFmtId="3" fontId="8" fillId="10" borderId="13" xfId="0" applyNumberFormat="1" applyFont="1" applyFill="1" applyBorder="1" applyAlignment="1">
      <alignment vertical="center"/>
    </xf>
    <xf numFmtId="0" fontId="0" fillId="2" borderId="48" xfId="0" applyFont="1" applyFill="1" applyBorder="1" applyAlignment="1"/>
    <xf numFmtId="0" fontId="0" fillId="2" borderId="13" xfId="0" applyFont="1" applyFill="1" applyBorder="1" applyAlignment="1"/>
    <xf numFmtId="0" fontId="0" fillId="2" borderId="49" xfId="0" applyFont="1" applyFill="1" applyBorder="1" applyAlignment="1"/>
    <xf numFmtId="0" fontId="0" fillId="2" borderId="50" xfId="0" applyFont="1" applyFill="1" applyBorder="1" applyAlignment="1"/>
    <xf numFmtId="0" fontId="0" fillId="2" borderId="51" xfId="0" applyFont="1" applyFill="1" applyBorder="1" applyAlignment="1"/>
    <xf numFmtId="0" fontId="3" fillId="2" borderId="48" xfId="0" applyFont="1" applyFill="1" applyBorder="1" applyAlignment="1"/>
    <xf numFmtId="0" fontId="3" fillId="2" borderId="53" xfId="0" applyFont="1" applyFill="1" applyBorder="1" applyAlignment="1"/>
    <xf numFmtId="0" fontId="3" fillId="2" borderId="53" xfId="0" applyFont="1" applyFill="1" applyBorder="1" applyAlignment="1">
      <alignment horizontal="justify" wrapText="1"/>
    </xf>
    <xf numFmtId="0" fontId="3" fillId="2" borderId="54" xfId="0" applyFont="1" applyFill="1" applyBorder="1" applyAlignment="1"/>
    <xf numFmtId="0" fontId="3" fillId="2" borderId="55" xfId="0" applyFont="1" applyFill="1" applyBorder="1" applyAlignment="1">
      <alignment horizontal="left"/>
    </xf>
    <xf numFmtId="0" fontId="3" fillId="2" borderId="55" xfId="0" applyFont="1" applyFill="1" applyBorder="1" applyAlignment="1"/>
    <xf numFmtId="49" fontId="2" fillId="5" borderId="59" xfId="0" applyNumberFormat="1" applyFont="1" applyFill="1" applyBorder="1" applyAlignment="1">
      <alignment vertical="center"/>
    </xf>
    <xf numFmtId="0" fontId="3" fillId="2" borderId="60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49" fontId="5" fillId="2" borderId="61" xfId="0" applyNumberFormat="1" applyFont="1" applyFill="1" applyBorder="1" applyAlignment="1">
      <alignment wrapText="1"/>
    </xf>
    <xf numFmtId="49" fontId="5" fillId="2" borderId="61" xfId="0" applyNumberFormat="1" applyFont="1" applyFill="1" applyBorder="1" applyAlignment="1">
      <alignment horizontal="center" wrapText="1"/>
    </xf>
    <xf numFmtId="0" fontId="5" fillId="2" borderId="61" xfId="0" applyNumberFormat="1" applyFont="1" applyFill="1" applyBorder="1" applyAlignment="1">
      <alignment wrapText="1"/>
    </xf>
    <xf numFmtId="3" fontId="5" fillId="2" borderId="61" xfId="0" applyNumberFormat="1" applyFont="1" applyFill="1" applyBorder="1" applyAlignment="1">
      <alignment horizontal="right" wrapText="1"/>
    </xf>
    <xf numFmtId="49" fontId="2" fillId="3" borderId="52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wrapText="1"/>
    </xf>
    <xf numFmtId="3" fontId="5" fillId="2" borderId="47" xfId="0" applyNumberFormat="1" applyFont="1" applyFill="1" applyBorder="1" applyAlignment="1">
      <alignment horizontal="right" wrapText="1"/>
    </xf>
    <xf numFmtId="3" fontId="3" fillId="2" borderId="55" xfId="0" applyNumberFormat="1" applyFont="1" applyFill="1" applyBorder="1" applyAlignment="1"/>
    <xf numFmtId="49" fontId="8" fillId="3" borderId="52" xfId="0" applyNumberFormat="1" applyFont="1" applyFill="1" applyBorder="1" applyAlignment="1">
      <alignment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3" fontId="20" fillId="3" borderId="52" xfId="0" applyNumberFormat="1" applyFont="1" applyFill="1" applyBorder="1" applyAlignment="1">
      <alignment vertical="center"/>
    </xf>
    <xf numFmtId="3" fontId="5" fillId="2" borderId="63" xfId="0" applyNumberFormat="1" applyFont="1" applyFill="1" applyBorder="1" applyAlignment="1">
      <alignment horizontal="right" vertical="center"/>
    </xf>
    <xf numFmtId="49" fontId="5" fillId="2" borderId="61" xfId="0" applyNumberFormat="1" applyFont="1" applyFill="1" applyBorder="1" applyAlignment="1">
      <alignment horizontal="right" wrapText="1"/>
    </xf>
    <xf numFmtId="0" fontId="13" fillId="0" borderId="64" xfId="0" applyNumberFormat="1" applyFont="1" applyBorder="1" applyAlignment="1"/>
    <xf numFmtId="49" fontId="5" fillId="2" borderId="65" xfId="0" applyNumberFormat="1" applyFont="1" applyFill="1" applyBorder="1" applyAlignment="1">
      <alignment horizontal="center" wrapText="1"/>
    </xf>
    <xf numFmtId="0" fontId="5" fillId="2" borderId="65" xfId="0" applyNumberFormat="1" applyFont="1" applyFill="1" applyBorder="1" applyAlignment="1">
      <alignment wrapText="1"/>
    </xf>
    <xf numFmtId="49" fontId="5" fillId="2" borderId="65" xfId="0" applyNumberFormat="1" applyFont="1" applyFill="1" applyBorder="1" applyAlignment="1">
      <alignment horizontal="right" wrapText="1"/>
    </xf>
    <xf numFmtId="3" fontId="5" fillId="2" borderId="66" xfId="0" applyNumberFormat="1" applyFont="1" applyFill="1" applyBorder="1" applyAlignment="1">
      <alignment horizontal="right" wrapText="1"/>
    </xf>
    <xf numFmtId="3" fontId="5" fillId="2" borderId="47" xfId="0" applyNumberFormat="1" applyFont="1" applyFill="1" applyBorder="1" applyAlignment="1">
      <alignment horizontal="right" vertical="center"/>
    </xf>
    <xf numFmtId="49" fontId="5" fillId="2" borderId="47" xfId="0" applyNumberFormat="1" applyFont="1" applyFill="1" applyBorder="1" applyAlignment="1"/>
    <xf numFmtId="49" fontId="5" fillId="2" borderId="47" xfId="0" applyNumberFormat="1" applyFont="1" applyFill="1" applyBorder="1" applyAlignment="1">
      <alignment horizontal="center"/>
    </xf>
    <xf numFmtId="0" fontId="5" fillId="2" borderId="47" xfId="0" applyNumberFormat="1" applyFont="1" applyFill="1" applyBorder="1" applyAlignment="1"/>
    <xf numFmtId="49" fontId="9" fillId="2" borderId="62" xfId="0" applyNumberFormat="1" applyFont="1" applyFill="1" applyBorder="1" applyAlignment="1"/>
    <xf numFmtId="0" fontId="5" fillId="2" borderId="62" xfId="0" applyFont="1" applyFill="1" applyBorder="1" applyAlignment="1">
      <alignment horizontal="center"/>
    </xf>
    <xf numFmtId="0" fontId="5" fillId="2" borderId="62" xfId="0" applyFont="1" applyFill="1" applyBorder="1" applyAlignment="1"/>
    <xf numFmtId="3" fontId="5" fillId="2" borderId="62" xfId="0" applyNumberFormat="1" applyFont="1" applyFill="1" applyBorder="1" applyAlignment="1"/>
    <xf numFmtId="0" fontId="22" fillId="0" borderId="62" xfId="1" applyFont="1" applyBorder="1"/>
    <xf numFmtId="49" fontId="5" fillId="2" borderId="62" xfId="0" applyNumberFormat="1" applyFont="1" applyFill="1" applyBorder="1" applyAlignment="1">
      <alignment horizontal="center"/>
    </xf>
    <xf numFmtId="0" fontId="5" fillId="2" borderId="62" xfId="0" applyNumberFormat="1" applyFont="1" applyFill="1" applyBorder="1" applyAlignment="1"/>
    <xf numFmtId="0" fontId="23" fillId="0" borderId="62" xfId="1" applyFont="1" applyBorder="1"/>
    <xf numFmtId="0" fontId="5" fillId="2" borderId="62" xfId="0" applyNumberFormat="1" applyFont="1" applyFill="1" applyBorder="1" applyAlignment="1">
      <alignment horizontal="center"/>
    </xf>
    <xf numFmtId="49" fontId="9" fillId="2" borderId="61" xfId="0" applyNumberFormat="1" applyFont="1" applyFill="1" applyBorder="1" applyAlignment="1">
      <alignment horizontal="left" vertical="center" wrapText="1"/>
    </xf>
    <xf numFmtId="0" fontId="9" fillId="2" borderId="61" xfId="0" applyFont="1" applyFill="1" applyBorder="1" applyAlignment="1">
      <alignment horizontal="left" vertical="center" wrapText="1"/>
    </xf>
    <xf numFmtId="0" fontId="22" fillId="0" borderId="67" xfId="1" applyFont="1" applyBorder="1"/>
    <xf numFmtId="0" fontId="5" fillId="2" borderId="67" xfId="0" applyNumberFormat="1" applyFont="1" applyFill="1" applyBorder="1" applyAlignment="1">
      <alignment horizontal="center"/>
    </xf>
    <xf numFmtId="0" fontId="5" fillId="2" borderId="67" xfId="0" applyNumberFormat="1" applyFont="1" applyFill="1" applyBorder="1" applyAlignment="1"/>
    <xf numFmtId="49" fontId="5" fillId="2" borderId="67" xfId="0" applyNumberFormat="1" applyFont="1" applyFill="1" applyBorder="1" applyAlignment="1">
      <alignment horizontal="center"/>
    </xf>
    <xf numFmtId="3" fontId="5" fillId="2" borderId="67" xfId="0" applyNumberFormat="1" applyFont="1" applyFill="1" applyBorder="1" applyAlignment="1"/>
    <xf numFmtId="0" fontId="3" fillId="2" borderId="68" xfId="0" applyFont="1" applyFill="1" applyBorder="1" applyAlignment="1"/>
    <xf numFmtId="0" fontId="6" fillId="2" borderId="68" xfId="0" applyFont="1" applyFill="1" applyBorder="1" applyAlignment="1"/>
    <xf numFmtId="0" fontId="3" fillId="2" borderId="49" xfId="0" applyFont="1" applyFill="1" applyBorder="1" applyAlignment="1">
      <alignment wrapText="1"/>
    </xf>
    <xf numFmtId="14" fontId="3" fillId="2" borderId="49" xfId="0" applyNumberFormat="1" applyFont="1" applyFill="1" applyBorder="1" applyAlignment="1"/>
    <xf numFmtId="49" fontId="2" fillId="3" borderId="62" xfId="0" applyNumberFormat="1" applyFont="1" applyFill="1" applyBorder="1" applyAlignment="1">
      <alignment vertical="center" wrapText="1"/>
    </xf>
    <xf numFmtId="49" fontId="18" fillId="2" borderId="62" xfId="0" applyNumberFormat="1" applyFont="1" applyFill="1" applyBorder="1" applyAlignment="1">
      <alignment horizontal="right"/>
    </xf>
    <xf numFmtId="49" fontId="5" fillId="2" borderId="62" xfId="0" applyNumberFormat="1" applyFont="1" applyFill="1" applyBorder="1" applyAlignment="1">
      <alignment vertical="center" wrapText="1"/>
    </xf>
    <xf numFmtId="49" fontId="5" fillId="2" borderId="62" xfId="0" applyNumberFormat="1" applyFont="1" applyFill="1" applyBorder="1" applyAlignment="1">
      <alignment horizontal="right" vertical="center" wrapText="1"/>
    </xf>
    <xf numFmtId="49" fontId="5" fillId="2" borderId="62" xfId="0" applyNumberFormat="1" applyFont="1" applyFill="1" applyBorder="1" applyAlignment="1">
      <alignment horizontal="right"/>
    </xf>
    <xf numFmtId="49" fontId="5" fillId="2" borderId="62" xfId="0" applyNumberFormat="1" applyFont="1" applyFill="1" applyBorder="1" applyAlignment="1">
      <alignment horizontal="right" wrapText="1"/>
    </xf>
    <xf numFmtId="14" fontId="5" fillId="2" borderId="62" xfId="0" applyNumberFormat="1" applyFont="1" applyFill="1" applyBorder="1" applyAlignment="1">
      <alignment horizontal="right"/>
    </xf>
    <xf numFmtId="0" fontId="5" fillId="2" borderId="61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5" fillId="2" borderId="47" xfId="0" applyNumberFormat="1" applyFont="1" applyFill="1" applyBorder="1" applyAlignment="1">
      <alignment horizontal="center" wrapText="1"/>
    </xf>
    <xf numFmtId="3" fontId="5" fillId="2" borderId="61" xfId="0" applyNumberFormat="1" applyFont="1" applyFill="1" applyBorder="1" applyAlignment="1">
      <alignment horizontal="right" vertical="center"/>
    </xf>
    <xf numFmtId="0" fontId="5" fillId="0" borderId="69" xfId="0" applyNumberFormat="1" applyFont="1" applyBorder="1" applyAlignment="1"/>
    <xf numFmtId="49" fontId="5" fillId="2" borderId="69" xfId="0" applyNumberFormat="1" applyFont="1" applyFill="1" applyBorder="1" applyAlignment="1">
      <alignment horizontal="center"/>
    </xf>
    <xf numFmtId="3" fontId="5" fillId="2" borderId="69" xfId="0" applyNumberFormat="1" applyFont="1" applyFill="1" applyBorder="1" applyAlignment="1"/>
    <xf numFmtId="49" fontId="5" fillId="2" borderId="69" xfId="0" applyNumberFormat="1" applyFont="1" applyFill="1" applyBorder="1" applyAlignment="1">
      <alignment horizontal="center" wrapText="1"/>
    </xf>
    <xf numFmtId="49" fontId="10" fillId="3" borderId="7" xfId="0" applyNumberFormat="1" applyFont="1" applyFill="1" applyBorder="1" applyAlignment="1">
      <alignment vertical="center"/>
    </xf>
    <xf numFmtId="3" fontId="24" fillId="10" borderId="5" xfId="0" applyNumberFormat="1" applyFont="1" applyFill="1" applyBorder="1" applyAlignment="1">
      <alignment vertical="center"/>
    </xf>
    <xf numFmtId="0" fontId="5" fillId="0" borderId="67" xfId="0" applyNumberFormat="1" applyFont="1" applyBorder="1" applyAlignment="1"/>
    <xf numFmtId="49" fontId="5" fillId="2" borderId="67" xfId="0" applyNumberFormat="1" applyFont="1" applyFill="1" applyBorder="1" applyAlignment="1">
      <alignment horizontal="center" wrapText="1"/>
    </xf>
    <xf numFmtId="49" fontId="14" fillId="8" borderId="14" xfId="0" applyNumberFormat="1" applyFont="1" applyFill="1" applyBorder="1" applyAlignment="1">
      <alignment horizontal="center" vertical="center"/>
    </xf>
    <xf numFmtId="41" fontId="14" fillId="8" borderId="45" xfId="3" applyFont="1" applyFill="1" applyBorder="1" applyAlignment="1">
      <alignment vertical="center"/>
    </xf>
    <xf numFmtId="41" fontId="14" fillId="8" borderId="46" xfId="3" applyFont="1" applyFill="1" applyBorder="1" applyAlignment="1">
      <alignment vertical="center"/>
    </xf>
    <xf numFmtId="49" fontId="19" fillId="9" borderId="32" xfId="0" applyNumberFormat="1" applyFont="1" applyFill="1" applyBorder="1" applyAlignment="1">
      <alignment vertical="center"/>
    </xf>
    <xf numFmtId="49" fontId="19" fillId="9" borderId="33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49" fontId="7" fillId="3" borderId="56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6"/>
  <sheetViews>
    <sheetView showGridLines="0" tabSelected="1" topLeftCell="B1" workbookViewId="0">
      <selection activeCell="J10" sqref="J10"/>
    </sheetView>
  </sheetViews>
  <sheetFormatPr baseColWidth="10" defaultColWidth="10.85546875" defaultRowHeight="11.25" customHeight="1"/>
  <cols>
    <col min="1" max="1" width="4.42578125" style="1" customWidth="1"/>
    <col min="2" max="2" width="3.140625" style="1" customWidth="1"/>
    <col min="3" max="3" width="19.140625" style="1" customWidth="1"/>
    <col min="4" max="4" width="19.42578125" style="1" customWidth="1"/>
    <col min="5" max="5" width="9.42578125" style="1" customWidth="1"/>
    <col min="6" max="6" width="14.42578125" style="1" customWidth="1"/>
    <col min="7" max="7" width="11" style="1" customWidth="1"/>
    <col min="8" max="8" width="12.42578125" style="1" customWidth="1"/>
    <col min="9" max="16" width="10.85546875" style="1" customWidth="1"/>
    <col min="17" max="17" width="10.85546875" style="94" customWidth="1"/>
    <col min="18" max="256" width="10.85546875" style="1" customWidth="1"/>
  </cols>
  <sheetData>
    <row r="1" spans="1:8" ht="15" customHeight="1">
      <c r="A1" s="2"/>
      <c r="B1" s="2"/>
      <c r="C1" s="2"/>
      <c r="D1" s="2"/>
      <c r="E1" s="2"/>
      <c r="F1" s="2"/>
      <c r="G1" s="2"/>
      <c r="H1" s="2"/>
    </row>
    <row r="2" spans="1:8" ht="15" customHeight="1">
      <c r="A2" s="2"/>
      <c r="B2" s="2"/>
      <c r="C2" s="2"/>
      <c r="D2" s="2"/>
      <c r="E2" s="2"/>
      <c r="F2" s="2"/>
      <c r="G2" s="2"/>
      <c r="H2" s="2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15" customHeight="1">
      <c r="A4" s="2"/>
      <c r="B4" s="2"/>
      <c r="C4" s="2"/>
      <c r="D4" s="2"/>
      <c r="E4" s="2"/>
      <c r="F4" s="2"/>
      <c r="G4" s="2"/>
      <c r="H4" s="2"/>
    </row>
    <row r="5" spans="1:8" ht="15" customHeight="1">
      <c r="A5" s="2"/>
      <c r="B5" s="2"/>
      <c r="C5" s="2"/>
      <c r="D5" s="2"/>
      <c r="E5" s="2"/>
      <c r="F5" s="2"/>
      <c r="G5" s="2"/>
      <c r="H5" s="2"/>
    </row>
    <row r="6" spans="1:8" ht="15" customHeight="1">
      <c r="A6" s="2"/>
      <c r="B6" s="2"/>
      <c r="C6" s="2"/>
      <c r="D6" s="2"/>
      <c r="E6" s="2"/>
      <c r="F6" s="2"/>
      <c r="G6" s="2"/>
      <c r="H6" s="2"/>
    </row>
    <row r="7" spans="1:8" ht="15" customHeight="1">
      <c r="A7" s="2"/>
      <c r="B7" s="2"/>
      <c r="C7" s="2"/>
      <c r="D7" s="2"/>
      <c r="E7" s="2"/>
      <c r="F7" s="2"/>
      <c r="G7" s="2"/>
      <c r="H7" s="2"/>
    </row>
    <row r="8" spans="1:8" ht="15" customHeight="1">
      <c r="A8" s="2"/>
      <c r="B8" s="104"/>
      <c r="C8" s="104"/>
      <c r="D8" s="104"/>
      <c r="E8" s="2"/>
      <c r="F8" s="3"/>
      <c r="G8" s="3"/>
      <c r="H8" s="3"/>
    </row>
    <row r="9" spans="1:8" ht="12" customHeight="1">
      <c r="A9" s="4"/>
      <c r="B9" s="105"/>
      <c r="C9" s="161" t="s">
        <v>0</v>
      </c>
      <c r="D9" s="162" t="s">
        <v>121</v>
      </c>
      <c r="E9" s="157"/>
      <c r="F9" s="187" t="s">
        <v>107</v>
      </c>
      <c r="G9" s="188"/>
      <c r="H9" s="5">
        <v>150000</v>
      </c>
    </row>
    <row r="10" spans="1:8" ht="15">
      <c r="A10" s="4"/>
      <c r="B10" s="105"/>
      <c r="C10" s="163" t="s">
        <v>1</v>
      </c>
      <c r="D10" s="164" t="s">
        <v>84</v>
      </c>
      <c r="E10" s="158"/>
      <c r="F10" s="185" t="s">
        <v>2</v>
      </c>
      <c r="G10" s="186"/>
      <c r="H10" s="7" t="s">
        <v>106</v>
      </c>
    </row>
    <row r="11" spans="1:8" ht="18" customHeight="1">
      <c r="A11" s="4"/>
      <c r="B11" s="105"/>
      <c r="C11" s="163" t="s">
        <v>3</v>
      </c>
      <c r="D11" s="165" t="s">
        <v>119</v>
      </c>
      <c r="E11" s="158"/>
      <c r="F11" s="185" t="s">
        <v>118</v>
      </c>
      <c r="G11" s="186"/>
      <c r="H11" s="101">
        <v>60</v>
      </c>
    </row>
    <row r="12" spans="1:8" ht="11.25" customHeight="1">
      <c r="A12" s="4"/>
      <c r="B12" s="105"/>
      <c r="C12" s="163" t="s">
        <v>4</v>
      </c>
      <c r="D12" s="166" t="s">
        <v>59</v>
      </c>
      <c r="E12" s="158"/>
      <c r="F12" s="9" t="s">
        <v>5</v>
      </c>
      <c r="G12" s="10"/>
      <c r="H12" s="11">
        <f>(H9*H11)</f>
        <v>9000000</v>
      </c>
    </row>
    <row r="13" spans="1:8" ht="15.75" customHeight="1">
      <c r="A13" s="4"/>
      <c r="B13" s="105"/>
      <c r="C13" s="163" t="s">
        <v>6</v>
      </c>
      <c r="D13" s="165" t="s">
        <v>133</v>
      </c>
      <c r="E13" s="158"/>
      <c r="F13" s="185" t="s">
        <v>7</v>
      </c>
      <c r="G13" s="186"/>
      <c r="H13" s="8" t="s">
        <v>120</v>
      </c>
    </row>
    <row r="14" spans="1:8" ht="18" customHeight="1">
      <c r="A14" s="4"/>
      <c r="B14" s="105"/>
      <c r="C14" s="163" t="s">
        <v>8</v>
      </c>
      <c r="D14" s="166" t="s">
        <v>133</v>
      </c>
      <c r="E14" s="158"/>
      <c r="F14" s="185" t="s">
        <v>9</v>
      </c>
      <c r="G14" s="186"/>
      <c r="H14" s="7" t="s">
        <v>106</v>
      </c>
    </row>
    <row r="15" spans="1:8" ht="15">
      <c r="A15" s="4"/>
      <c r="B15" s="105"/>
      <c r="C15" s="163" t="s">
        <v>10</v>
      </c>
      <c r="D15" s="167" t="s">
        <v>75</v>
      </c>
      <c r="E15" s="158"/>
      <c r="F15" s="189" t="s">
        <v>11</v>
      </c>
      <c r="G15" s="190"/>
      <c r="H15" s="8" t="s">
        <v>122</v>
      </c>
    </row>
    <row r="16" spans="1:8" ht="12" customHeight="1">
      <c r="A16" s="2"/>
      <c r="B16" s="106"/>
      <c r="C16" s="159"/>
      <c r="D16" s="160"/>
      <c r="E16" s="109"/>
      <c r="F16" s="110"/>
      <c r="G16" s="110"/>
      <c r="H16" s="111"/>
    </row>
    <row r="17" spans="1:9" ht="12" customHeight="1">
      <c r="A17" s="12"/>
      <c r="B17" s="105"/>
      <c r="C17" s="191" t="s">
        <v>12</v>
      </c>
      <c r="D17" s="192"/>
      <c r="E17" s="192"/>
      <c r="F17" s="192"/>
      <c r="G17" s="192"/>
      <c r="H17" s="193"/>
    </row>
    <row r="18" spans="1:9" ht="12" customHeight="1">
      <c r="A18" s="2"/>
      <c r="B18" s="106"/>
      <c r="C18" s="112"/>
      <c r="D18" s="113"/>
      <c r="E18" s="113"/>
      <c r="F18" s="113"/>
      <c r="G18" s="114"/>
      <c r="H18" s="114"/>
    </row>
    <row r="19" spans="1:9" ht="12" customHeight="1">
      <c r="A19" s="4"/>
      <c r="B19" s="108"/>
      <c r="C19" s="115" t="s">
        <v>13</v>
      </c>
      <c r="D19" s="116"/>
      <c r="E19" s="117"/>
      <c r="F19" s="117"/>
      <c r="G19" s="117"/>
      <c r="H19" s="117"/>
    </row>
    <row r="20" spans="1:9" ht="24" customHeight="1">
      <c r="A20" s="12"/>
      <c r="B20" s="105"/>
      <c r="C20" s="122" t="s">
        <v>14</v>
      </c>
      <c r="D20" s="122" t="s">
        <v>15</v>
      </c>
      <c r="E20" s="122" t="s">
        <v>16</v>
      </c>
      <c r="F20" s="122" t="s">
        <v>17</v>
      </c>
      <c r="G20" s="122" t="s">
        <v>18</v>
      </c>
      <c r="H20" s="122" t="s">
        <v>19</v>
      </c>
    </row>
    <row r="21" spans="1:9" ht="12.75" customHeight="1">
      <c r="A21" s="12"/>
      <c r="B21" s="107"/>
      <c r="C21" s="118" t="s">
        <v>76</v>
      </c>
      <c r="D21" s="119" t="s">
        <v>20</v>
      </c>
      <c r="E21" s="168">
        <v>3</v>
      </c>
      <c r="F21" s="119" t="s">
        <v>108</v>
      </c>
      <c r="G21" s="121">
        <v>20000</v>
      </c>
      <c r="H21" s="121">
        <f>(E21*G21)</f>
        <v>60000</v>
      </c>
    </row>
    <row r="22" spans="1:9" ht="12.75" customHeight="1">
      <c r="A22" s="12"/>
      <c r="B22" s="107"/>
      <c r="C22" s="93" t="s">
        <v>60</v>
      </c>
      <c r="D22" s="13" t="s">
        <v>20</v>
      </c>
      <c r="E22" s="169">
        <v>10</v>
      </c>
      <c r="F22" s="13" t="s">
        <v>81</v>
      </c>
      <c r="G22" s="11">
        <v>20000</v>
      </c>
      <c r="H22" s="11">
        <f t="shared" ref="H22:H26" si="0">(E22*G22)</f>
        <v>200000</v>
      </c>
    </row>
    <row r="23" spans="1:9" ht="12.75" customHeight="1">
      <c r="A23" s="12"/>
      <c r="B23" s="107"/>
      <c r="C23" s="90" t="s">
        <v>61</v>
      </c>
      <c r="D23" s="13" t="s">
        <v>20</v>
      </c>
      <c r="E23" s="169">
        <v>5</v>
      </c>
      <c r="F23" s="13" t="s">
        <v>82</v>
      </c>
      <c r="G23" s="11">
        <v>20000</v>
      </c>
      <c r="H23" s="11">
        <f t="shared" si="0"/>
        <v>100000</v>
      </c>
    </row>
    <row r="24" spans="1:9" ht="12.75" customHeight="1">
      <c r="A24" s="12"/>
      <c r="B24" s="107"/>
      <c r="C24" s="97" t="s">
        <v>123</v>
      </c>
      <c r="D24" s="13" t="s">
        <v>20</v>
      </c>
      <c r="E24" s="169">
        <v>6</v>
      </c>
      <c r="F24" s="13" t="s">
        <v>109</v>
      </c>
      <c r="G24" s="11">
        <v>20000</v>
      </c>
      <c r="H24" s="11">
        <f t="shared" si="0"/>
        <v>120000</v>
      </c>
    </row>
    <row r="25" spans="1:9" ht="12.75" customHeight="1">
      <c r="A25" s="12"/>
      <c r="B25" s="107"/>
      <c r="C25" s="102" t="s">
        <v>111</v>
      </c>
      <c r="D25" s="13" t="s">
        <v>20</v>
      </c>
      <c r="E25" s="169">
        <v>12</v>
      </c>
      <c r="F25" s="13" t="s">
        <v>109</v>
      </c>
      <c r="G25" s="11">
        <v>20000</v>
      </c>
      <c r="H25" s="11">
        <f t="shared" si="0"/>
        <v>240000</v>
      </c>
    </row>
    <row r="26" spans="1:9" ht="12.75" customHeight="1">
      <c r="A26" s="12"/>
      <c r="B26" s="107"/>
      <c r="C26" s="98" t="s">
        <v>112</v>
      </c>
      <c r="D26" s="123" t="s">
        <v>20</v>
      </c>
      <c r="E26" s="170">
        <v>5</v>
      </c>
      <c r="F26" s="123" t="s">
        <v>110</v>
      </c>
      <c r="G26" s="124">
        <v>20000</v>
      </c>
      <c r="H26" s="124">
        <f t="shared" si="0"/>
        <v>100000</v>
      </c>
    </row>
    <row r="27" spans="1:9" ht="12.75" customHeight="1">
      <c r="A27" s="12"/>
      <c r="B27" s="105"/>
      <c r="C27" s="126" t="s">
        <v>21</v>
      </c>
      <c r="D27" s="127"/>
      <c r="E27" s="127"/>
      <c r="F27" s="127"/>
      <c r="G27" s="128"/>
      <c r="H27" s="129">
        <f>SUM(H21:H26)</f>
        <v>820000</v>
      </c>
      <c r="I27" s="103"/>
    </row>
    <row r="28" spans="1:9" ht="12" customHeight="1">
      <c r="A28" s="2"/>
      <c r="B28" s="106"/>
      <c r="C28" s="112"/>
      <c r="D28" s="114"/>
      <c r="E28" s="114"/>
      <c r="F28" s="114"/>
      <c r="G28" s="125"/>
      <c r="H28" s="125"/>
    </row>
    <row r="29" spans="1:9" ht="12" customHeight="1">
      <c r="A29" s="4"/>
      <c r="B29" s="108"/>
      <c r="C29" s="15" t="s">
        <v>22</v>
      </c>
      <c r="D29" s="16"/>
      <c r="E29" s="17"/>
      <c r="F29" s="17"/>
      <c r="G29" s="18"/>
      <c r="H29" s="18"/>
    </row>
    <row r="30" spans="1:9" ht="24" customHeight="1">
      <c r="A30" s="4"/>
      <c r="B30" s="108"/>
      <c r="C30" s="19" t="s">
        <v>14</v>
      </c>
      <c r="D30" s="20" t="s">
        <v>15</v>
      </c>
      <c r="E30" s="20" t="s">
        <v>16</v>
      </c>
      <c r="F30" s="19" t="s">
        <v>17</v>
      </c>
      <c r="G30" s="20" t="s">
        <v>18</v>
      </c>
      <c r="H30" s="19" t="s">
        <v>19</v>
      </c>
    </row>
    <row r="31" spans="1:9" ht="12" customHeight="1">
      <c r="A31" s="4"/>
      <c r="B31" s="108"/>
      <c r="C31" s="21"/>
      <c r="D31" s="22"/>
      <c r="E31" s="22"/>
      <c r="F31" s="22"/>
      <c r="G31" s="21"/>
      <c r="H31" s="21"/>
    </row>
    <row r="32" spans="1:9" ht="12" customHeight="1">
      <c r="A32" s="4"/>
      <c r="B32" s="108"/>
      <c r="C32" s="23" t="s">
        <v>23</v>
      </c>
      <c r="D32" s="24"/>
      <c r="E32" s="24"/>
      <c r="F32" s="24"/>
      <c r="G32" s="25"/>
      <c r="H32" s="25"/>
    </row>
    <row r="33" spans="1:12" ht="12" customHeight="1">
      <c r="A33" s="2"/>
      <c r="B33" s="106"/>
      <c r="C33" s="26"/>
      <c r="D33" s="27"/>
      <c r="E33" s="27"/>
      <c r="F33" s="27"/>
      <c r="G33" s="28"/>
      <c r="H33" s="28"/>
    </row>
    <row r="34" spans="1:12" ht="12" customHeight="1">
      <c r="A34" s="4"/>
      <c r="B34" s="108"/>
      <c r="C34" s="15" t="s">
        <v>24</v>
      </c>
      <c r="D34" s="16"/>
      <c r="E34" s="17"/>
      <c r="F34" s="17"/>
      <c r="G34" s="18"/>
      <c r="H34" s="18"/>
    </row>
    <row r="35" spans="1:12" ht="24" customHeight="1">
      <c r="A35" s="4"/>
      <c r="B35" s="108"/>
      <c r="C35" s="19" t="s">
        <v>14</v>
      </c>
      <c r="D35" s="19" t="s">
        <v>15</v>
      </c>
      <c r="E35" s="19" t="s">
        <v>16</v>
      </c>
      <c r="F35" s="19" t="s">
        <v>17</v>
      </c>
      <c r="G35" s="20" t="s">
        <v>18</v>
      </c>
      <c r="H35" s="19" t="s">
        <v>19</v>
      </c>
    </row>
    <row r="36" spans="1:12" ht="12.75" customHeight="1">
      <c r="A36" s="12"/>
      <c r="B36" s="107"/>
      <c r="C36" s="118" t="s">
        <v>77</v>
      </c>
      <c r="D36" s="119" t="s">
        <v>25</v>
      </c>
      <c r="E36" s="120">
        <v>1.4</v>
      </c>
      <c r="F36" s="131" t="s">
        <v>108</v>
      </c>
      <c r="G36" s="121">
        <v>125000</v>
      </c>
      <c r="H36" s="171">
        <f>E36*G36</f>
        <v>175000</v>
      </c>
      <c r="I36" s="1" t="s">
        <v>65</v>
      </c>
    </row>
    <row r="37" spans="1:12" ht="12.75" customHeight="1">
      <c r="A37" s="12"/>
      <c r="B37" s="107"/>
      <c r="C37" s="98" t="s">
        <v>73</v>
      </c>
      <c r="D37" s="123" t="s">
        <v>25</v>
      </c>
      <c r="E37" s="99">
        <v>0.4</v>
      </c>
      <c r="F37" s="100" t="s">
        <v>108</v>
      </c>
      <c r="G37" s="124">
        <v>125000</v>
      </c>
      <c r="H37" s="92">
        <f t="shared" ref="H37:H42" si="1">E37*G37</f>
        <v>50000</v>
      </c>
    </row>
    <row r="38" spans="1:12" ht="12.75" customHeight="1">
      <c r="A38" s="12"/>
      <c r="B38" s="105"/>
      <c r="C38" s="132" t="s">
        <v>63</v>
      </c>
      <c r="D38" s="133" t="s">
        <v>25</v>
      </c>
      <c r="E38" s="134">
        <v>0.2</v>
      </c>
      <c r="F38" s="135" t="s">
        <v>124</v>
      </c>
      <c r="G38" s="136">
        <v>125000</v>
      </c>
      <c r="H38" s="130">
        <f t="shared" si="1"/>
        <v>25000</v>
      </c>
    </row>
    <row r="39" spans="1:12" ht="12.75" customHeight="1">
      <c r="A39" s="12"/>
      <c r="B39" s="107"/>
      <c r="C39" s="118" t="s">
        <v>78</v>
      </c>
      <c r="D39" s="119" t="s">
        <v>25</v>
      </c>
      <c r="E39" s="120">
        <v>0.2</v>
      </c>
      <c r="F39" s="131" t="s">
        <v>124</v>
      </c>
      <c r="G39" s="121">
        <v>125000</v>
      </c>
      <c r="H39" s="92">
        <f t="shared" si="1"/>
        <v>25000</v>
      </c>
    </row>
    <row r="40" spans="1:12" ht="12.75" customHeight="1">
      <c r="A40" s="12"/>
      <c r="B40" s="107"/>
      <c r="C40" s="6" t="s">
        <v>126</v>
      </c>
      <c r="D40" s="13" t="s">
        <v>25</v>
      </c>
      <c r="E40" s="14">
        <v>0.125</v>
      </c>
      <c r="F40" s="8" t="s">
        <v>125</v>
      </c>
      <c r="G40" s="11">
        <v>125000</v>
      </c>
      <c r="H40" s="92">
        <f t="shared" si="1"/>
        <v>15625</v>
      </c>
    </row>
    <row r="41" spans="1:12" ht="12.75" customHeight="1">
      <c r="A41" s="12"/>
      <c r="B41" s="107"/>
      <c r="C41" s="98" t="s">
        <v>79</v>
      </c>
      <c r="D41" s="13" t="s">
        <v>25</v>
      </c>
      <c r="E41" s="99">
        <v>0.125</v>
      </c>
      <c r="F41" s="100" t="s">
        <v>83</v>
      </c>
      <c r="G41" s="11">
        <v>125000</v>
      </c>
      <c r="H41" s="92">
        <f t="shared" si="1"/>
        <v>15625</v>
      </c>
    </row>
    <row r="42" spans="1:12" ht="12.75" customHeight="1">
      <c r="A42" s="12"/>
      <c r="B42" s="107"/>
      <c r="C42" s="98" t="s">
        <v>64</v>
      </c>
      <c r="D42" s="123" t="s">
        <v>25</v>
      </c>
      <c r="E42" s="99">
        <v>0.4</v>
      </c>
      <c r="F42" s="100" t="s">
        <v>125</v>
      </c>
      <c r="G42" s="124">
        <v>125000</v>
      </c>
      <c r="H42" s="137">
        <f t="shared" si="1"/>
        <v>50000</v>
      </c>
    </row>
    <row r="43" spans="1:12" ht="12.75" customHeight="1">
      <c r="A43" s="4"/>
      <c r="B43" s="108"/>
      <c r="C43" s="29" t="s">
        <v>26</v>
      </c>
      <c r="D43" s="30"/>
      <c r="E43" s="30"/>
      <c r="F43" s="30"/>
      <c r="G43" s="31"/>
      <c r="H43" s="95">
        <f>SUM(H36:H42)</f>
        <v>356250</v>
      </c>
    </row>
    <row r="44" spans="1:12" ht="12" customHeight="1">
      <c r="A44" s="2"/>
      <c r="B44" s="106"/>
      <c r="C44" s="26"/>
      <c r="D44" s="27"/>
      <c r="E44" s="27"/>
      <c r="F44" s="27"/>
      <c r="G44" s="28"/>
      <c r="H44" s="28"/>
    </row>
    <row r="45" spans="1:12" ht="12" customHeight="1">
      <c r="A45" s="4"/>
      <c r="B45" s="108"/>
      <c r="C45" s="15" t="s">
        <v>27</v>
      </c>
      <c r="D45" s="16"/>
      <c r="E45" s="17"/>
      <c r="F45" s="17"/>
      <c r="G45" s="18"/>
      <c r="H45" s="18"/>
    </row>
    <row r="46" spans="1:12" ht="24" customHeight="1">
      <c r="A46" s="4"/>
      <c r="B46" s="108"/>
      <c r="C46" s="20" t="s">
        <v>28</v>
      </c>
      <c r="D46" s="20" t="s">
        <v>29</v>
      </c>
      <c r="E46" s="20" t="s">
        <v>30</v>
      </c>
      <c r="F46" s="20" t="s">
        <v>17</v>
      </c>
      <c r="G46" s="20" t="s">
        <v>18</v>
      </c>
      <c r="H46" s="20" t="s">
        <v>19</v>
      </c>
      <c r="L46" s="89"/>
    </row>
    <row r="47" spans="1:12" ht="12.75" customHeight="1">
      <c r="A47" s="12"/>
      <c r="B47" s="107"/>
      <c r="C47" s="150" t="s">
        <v>31</v>
      </c>
      <c r="D47" s="151"/>
      <c r="E47" s="151"/>
      <c r="F47" s="151"/>
      <c r="G47" s="151"/>
      <c r="H47" s="151"/>
      <c r="L47" s="89"/>
    </row>
    <row r="48" spans="1:12" ht="12.75" customHeight="1">
      <c r="A48" s="12"/>
      <c r="B48" s="107"/>
      <c r="C48" s="138" t="s">
        <v>66</v>
      </c>
      <c r="D48" s="139" t="s">
        <v>67</v>
      </c>
      <c r="E48" s="140">
        <v>180000</v>
      </c>
      <c r="F48" s="139" t="s">
        <v>127</v>
      </c>
      <c r="G48" s="91">
        <v>10</v>
      </c>
      <c r="H48" s="91">
        <f>(E48*G48)</f>
        <v>1800000</v>
      </c>
    </row>
    <row r="49" spans="1:8" ht="12.75" customHeight="1">
      <c r="A49" s="12"/>
      <c r="B49" s="105"/>
      <c r="C49" s="141" t="s">
        <v>32</v>
      </c>
      <c r="D49" s="142"/>
      <c r="E49" s="143"/>
      <c r="F49" s="142"/>
      <c r="G49" s="144"/>
      <c r="H49" s="144"/>
    </row>
    <row r="50" spans="1:8" ht="12.75" customHeight="1">
      <c r="A50" s="12"/>
      <c r="B50" s="105"/>
      <c r="C50" s="145" t="s">
        <v>85</v>
      </c>
      <c r="D50" s="146" t="s">
        <v>68</v>
      </c>
      <c r="E50" s="147">
        <v>400</v>
      </c>
      <c r="F50" s="146" t="s">
        <v>83</v>
      </c>
      <c r="G50" s="144">
        <v>440</v>
      </c>
      <c r="H50" s="144">
        <f>(E50*G50)</f>
        <v>176000</v>
      </c>
    </row>
    <row r="51" spans="1:8" ht="12.75" customHeight="1">
      <c r="A51" s="12"/>
      <c r="B51" s="105"/>
      <c r="C51" s="145" t="s">
        <v>86</v>
      </c>
      <c r="D51" s="146" t="s">
        <v>68</v>
      </c>
      <c r="E51" s="147">
        <v>300</v>
      </c>
      <c r="F51" s="146" t="s">
        <v>127</v>
      </c>
      <c r="G51" s="144">
        <v>792</v>
      </c>
      <c r="H51" s="144">
        <f>(E51*G51)</f>
        <v>237600</v>
      </c>
    </row>
    <row r="52" spans="1:8" ht="12.75" customHeight="1">
      <c r="A52" s="12"/>
      <c r="B52" s="105"/>
      <c r="C52" s="141" t="s">
        <v>100</v>
      </c>
      <c r="D52" s="142"/>
      <c r="E52" s="143"/>
      <c r="F52" s="142"/>
      <c r="G52" s="144"/>
      <c r="H52" s="144"/>
    </row>
    <row r="53" spans="1:8" ht="11.25" customHeight="1">
      <c r="B53" s="89"/>
      <c r="C53" s="145" t="s">
        <v>87</v>
      </c>
      <c r="D53" s="146" t="s">
        <v>68</v>
      </c>
      <c r="E53" s="147">
        <v>1.5</v>
      </c>
      <c r="F53" s="146" t="s">
        <v>113</v>
      </c>
      <c r="G53" s="144">
        <v>38000</v>
      </c>
      <c r="H53" s="144">
        <f t="shared" ref="H53" si="2">(E53*G53)</f>
        <v>57000</v>
      </c>
    </row>
    <row r="54" spans="1:8" ht="12.75" customHeight="1">
      <c r="A54" s="12"/>
      <c r="B54" s="105"/>
      <c r="C54" s="145" t="s">
        <v>88</v>
      </c>
      <c r="D54" s="146" t="s">
        <v>69</v>
      </c>
      <c r="E54" s="147">
        <v>1</v>
      </c>
      <c r="F54" s="146" t="s">
        <v>128</v>
      </c>
      <c r="G54" s="144">
        <v>39000</v>
      </c>
      <c r="H54" s="144">
        <f>(E54*G54)</f>
        <v>39000</v>
      </c>
    </row>
    <row r="55" spans="1:8" ht="12.75" customHeight="1">
      <c r="A55" s="12"/>
      <c r="B55" s="105"/>
      <c r="C55" s="145" t="s">
        <v>89</v>
      </c>
      <c r="D55" s="146" t="s">
        <v>68</v>
      </c>
      <c r="E55" s="147">
        <v>1</v>
      </c>
      <c r="F55" s="146" t="s">
        <v>128</v>
      </c>
      <c r="G55" s="144">
        <v>15000</v>
      </c>
      <c r="H55" s="144">
        <f>(E55*G55)</f>
        <v>15000</v>
      </c>
    </row>
    <row r="56" spans="1:8" ht="12.75" customHeight="1">
      <c r="A56" s="12"/>
      <c r="B56" s="105"/>
      <c r="C56" s="148" t="s">
        <v>101</v>
      </c>
      <c r="D56" s="146"/>
      <c r="E56" s="147"/>
      <c r="F56" s="146"/>
      <c r="G56" s="144"/>
      <c r="H56" s="144"/>
    </row>
    <row r="57" spans="1:8" ht="12.75" customHeight="1">
      <c r="A57" s="12"/>
      <c r="B57" s="105"/>
      <c r="C57" s="145" t="s">
        <v>90</v>
      </c>
      <c r="D57" s="142" t="s">
        <v>68</v>
      </c>
      <c r="E57" s="143">
        <v>4</v>
      </c>
      <c r="F57" s="142" t="s">
        <v>114</v>
      </c>
      <c r="G57" s="144">
        <v>5000</v>
      </c>
      <c r="H57" s="144">
        <f t="shared" ref="H57" si="3">(E57*G57)</f>
        <v>20000</v>
      </c>
    </row>
    <row r="58" spans="1:8" ht="12.75" customHeight="1">
      <c r="A58" s="12"/>
      <c r="B58" s="105"/>
      <c r="C58" s="145" t="s">
        <v>102</v>
      </c>
      <c r="D58" s="146" t="s">
        <v>68</v>
      </c>
      <c r="E58" s="147">
        <v>3</v>
      </c>
      <c r="F58" s="146" t="s">
        <v>128</v>
      </c>
      <c r="G58" s="144">
        <v>18000</v>
      </c>
      <c r="H58" s="144">
        <f>(E58*G58)</f>
        <v>54000</v>
      </c>
    </row>
    <row r="59" spans="1:8" ht="12.75" customHeight="1">
      <c r="A59" s="12"/>
      <c r="B59" s="105"/>
      <c r="C59" s="145" t="s">
        <v>91</v>
      </c>
      <c r="D59" s="142" t="s">
        <v>70</v>
      </c>
      <c r="E59" s="147">
        <v>2</v>
      </c>
      <c r="F59" s="146" t="s">
        <v>128</v>
      </c>
      <c r="G59" s="144">
        <v>10000</v>
      </c>
      <c r="H59" s="144">
        <f>(E59*G59)</f>
        <v>20000</v>
      </c>
    </row>
    <row r="60" spans="1:8" ht="12.75" customHeight="1">
      <c r="A60" s="47"/>
      <c r="B60" s="105"/>
      <c r="C60" s="148" t="s">
        <v>103</v>
      </c>
      <c r="D60" s="142"/>
      <c r="E60" s="147"/>
      <c r="F60" s="146"/>
      <c r="G60" s="144"/>
      <c r="H60" s="144"/>
    </row>
    <row r="61" spans="1:8" ht="12.75" customHeight="1">
      <c r="A61" s="47"/>
      <c r="B61" s="105"/>
      <c r="C61" s="145" t="s">
        <v>92</v>
      </c>
      <c r="D61" s="142" t="s">
        <v>74</v>
      </c>
      <c r="E61" s="147">
        <v>1</v>
      </c>
      <c r="F61" s="142" t="s">
        <v>113</v>
      </c>
      <c r="G61" s="144">
        <v>25000</v>
      </c>
      <c r="H61" s="144">
        <f t="shared" ref="H61:H62" si="4">(E61*G61)</f>
        <v>25000</v>
      </c>
    </row>
    <row r="62" spans="1:8" ht="12.75" customHeight="1">
      <c r="A62" s="47"/>
      <c r="B62" s="105"/>
      <c r="C62" s="145" t="s">
        <v>93</v>
      </c>
      <c r="D62" s="142" t="s">
        <v>74</v>
      </c>
      <c r="E62" s="147">
        <v>1</v>
      </c>
      <c r="F62" s="146" t="s">
        <v>128</v>
      </c>
      <c r="G62" s="144">
        <v>28000</v>
      </c>
      <c r="H62" s="144">
        <f t="shared" si="4"/>
        <v>28000</v>
      </c>
    </row>
    <row r="63" spans="1:8" ht="12.75" customHeight="1">
      <c r="A63" s="47"/>
      <c r="B63" s="105"/>
      <c r="C63" s="145" t="s">
        <v>94</v>
      </c>
      <c r="D63" s="142" t="s">
        <v>74</v>
      </c>
      <c r="E63" s="143">
        <v>1</v>
      </c>
      <c r="F63" s="146" t="s">
        <v>115</v>
      </c>
      <c r="G63" s="144">
        <v>39000</v>
      </c>
      <c r="H63" s="144">
        <f t="shared" ref="H63:H68" si="5">(E63*G63)</f>
        <v>39000</v>
      </c>
    </row>
    <row r="64" spans="1:8" ht="12.75" customHeight="1">
      <c r="A64" s="47"/>
      <c r="B64" s="105"/>
      <c r="C64" s="148" t="s">
        <v>104</v>
      </c>
      <c r="D64" s="142"/>
      <c r="E64" s="143"/>
      <c r="F64" s="146"/>
      <c r="G64" s="144"/>
      <c r="H64" s="144"/>
    </row>
    <row r="65" spans="1:8" ht="12.75" customHeight="1">
      <c r="A65" s="47"/>
      <c r="B65" s="105"/>
      <c r="C65" s="145" t="s">
        <v>95</v>
      </c>
      <c r="D65" s="142" t="s">
        <v>74</v>
      </c>
      <c r="E65" s="143">
        <v>2</v>
      </c>
      <c r="F65" s="146" t="s">
        <v>116</v>
      </c>
      <c r="G65" s="144">
        <v>25000</v>
      </c>
      <c r="H65" s="144">
        <f t="shared" si="5"/>
        <v>50000</v>
      </c>
    </row>
    <row r="66" spans="1:8" ht="12.75" customHeight="1">
      <c r="A66" s="47"/>
      <c r="B66" s="105"/>
      <c r="C66" s="145" t="s">
        <v>96</v>
      </c>
      <c r="D66" s="142" t="s">
        <v>74</v>
      </c>
      <c r="E66" s="143">
        <v>6</v>
      </c>
      <c r="F66" s="146" t="s">
        <v>128</v>
      </c>
      <c r="G66" s="144">
        <v>10000</v>
      </c>
      <c r="H66" s="144">
        <f t="shared" si="5"/>
        <v>60000</v>
      </c>
    </row>
    <row r="67" spans="1:8" ht="11.25" customHeight="1">
      <c r="B67" s="89"/>
      <c r="C67" s="145" t="s">
        <v>97</v>
      </c>
      <c r="D67" s="149" t="s">
        <v>74</v>
      </c>
      <c r="E67" s="147">
        <v>4</v>
      </c>
      <c r="F67" s="146" t="s">
        <v>129</v>
      </c>
      <c r="G67" s="144">
        <v>11000</v>
      </c>
      <c r="H67" s="144">
        <f t="shared" si="5"/>
        <v>44000</v>
      </c>
    </row>
    <row r="68" spans="1:8" ht="11.25" customHeight="1">
      <c r="C68" s="152" t="s">
        <v>98</v>
      </c>
      <c r="D68" s="153" t="s">
        <v>74</v>
      </c>
      <c r="E68" s="154">
        <v>3</v>
      </c>
      <c r="F68" s="155" t="s">
        <v>117</v>
      </c>
      <c r="G68" s="156">
        <v>8000</v>
      </c>
      <c r="H68" s="156">
        <f t="shared" si="5"/>
        <v>24000</v>
      </c>
    </row>
    <row r="69" spans="1:8" ht="13.5" customHeight="1">
      <c r="A69" s="4"/>
      <c r="B69" s="108"/>
      <c r="C69" s="32" t="s">
        <v>99</v>
      </c>
      <c r="D69" s="32"/>
      <c r="E69" s="32"/>
      <c r="F69" s="32"/>
      <c r="G69" s="33"/>
      <c r="H69" s="96">
        <f>SUM(H47:H68)</f>
        <v>2688600</v>
      </c>
    </row>
    <row r="70" spans="1:8" ht="12" customHeight="1">
      <c r="A70" s="2"/>
      <c r="B70" s="105"/>
      <c r="D70" s="27"/>
      <c r="E70" s="27"/>
      <c r="F70" s="34"/>
      <c r="G70" s="28"/>
      <c r="H70" s="28"/>
    </row>
    <row r="71" spans="1:8" ht="12" customHeight="1">
      <c r="A71" s="4"/>
      <c r="B71" s="108"/>
      <c r="C71" s="15" t="s">
        <v>33</v>
      </c>
      <c r="D71" s="16"/>
      <c r="E71" s="17"/>
      <c r="F71" s="17"/>
      <c r="G71" s="18"/>
      <c r="H71" s="18"/>
    </row>
    <row r="72" spans="1:8" ht="24" customHeight="1">
      <c r="A72" s="4"/>
      <c r="B72" s="108"/>
      <c r="C72" s="19" t="s">
        <v>34</v>
      </c>
      <c r="D72" s="20" t="s">
        <v>29</v>
      </c>
      <c r="E72" s="20" t="s">
        <v>30</v>
      </c>
      <c r="F72" s="19" t="s">
        <v>17</v>
      </c>
      <c r="G72" s="20" t="s">
        <v>18</v>
      </c>
      <c r="H72" s="19" t="s">
        <v>19</v>
      </c>
    </row>
    <row r="73" spans="1:8" ht="12.75" customHeight="1">
      <c r="A73" s="12"/>
      <c r="B73" s="105"/>
      <c r="C73" s="172" t="s">
        <v>80</v>
      </c>
      <c r="D73" s="173" t="s">
        <v>71</v>
      </c>
      <c r="E73" s="174">
        <v>1</v>
      </c>
      <c r="F73" s="175" t="s">
        <v>72</v>
      </c>
      <c r="G73" s="174">
        <v>30000</v>
      </c>
      <c r="H73" s="174">
        <f t="shared" ref="H73:H74" si="6">(E73*G73)</f>
        <v>30000</v>
      </c>
    </row>
    <row r="74" spans="1:8" ht="12.75" customHeight="1">
      <c r="A74" s="12"/>
      <c r="B74" s="105"/>
      <c r="C74" s="178" t="s">
        <v>62</v>
      </c>
      <c r="D74" s="155" t="s">
        <v>105</v>
      </c>
      <c r="E74" s="156">
        <v>150000</v>
      </c>
      <c r="F74" s="179" t="s">
        <v>106</v>
      </c>
      <c r="G74" s="156">
        <v>10</v>
      </c>
      <c r="H74" s="156">
        <f t="shared" si="6"/>
        <v>1500000</v>
      </c>
    </row>
    <row r="75" spans="1:8" ht="13.5" customHeight="1">
      <c r="A75" s="4"/>
      <c r="B75" s="108"/>
      <c r="C75" s="176" t="s">
        <v>35</v>
      </c>
      <c r="D75" s="32"/>
      <c r="E75" s="32"/>
      <c r="F75" s="32"/>
      <c r="G75" s="33"/>
      <c r="H75" s="96">
        <f>SUM(H73:H74)</f>
        <v>1530000</v>
      </c>
    </row>
    <row r="76" spans="1:8" ht="12" customHeight="1">
      <c r="A76" s="2"/>
      <c r="B76" s="106"/>
      <c r="C76" s="50"/>
      <c r="D76" s="50"/>
      <c r="E76" s="50"/>
      <c r="F76" s="50"/>
      <c r="G76" s="51"/>
      <c r="H76" s="51"/>
    </row>
    <row r="77" spans="1:8" ht="12" customHeight="1">
      <c r="A77" s="47"/>
      <c r="B77" s="105"/>
      <c r="C77" s="52" t="s">
        <v>36</v>
      </c>
      <c r="D77" s="53"/>
      <c r="E77" s="53"/>
      <c r="F77" s="53"/>
      <c r="G77" s="53"/>
      <c r="H77" s="54">
        <f>H27+H43+H69+H75</f>
        <v>5394850</v>
      </c>
    </row>
    <row r="78" spans="1:8" ht="12" customHeight="1">
      <c r="A78" s="47"/>
      <c r="B78" s="105"/>
      <c r="C78" s="55" t="s">
        <v>37</v>
      </c>
      <c r="D78" s="36"/>
      <c r="E78" s="36"/>
      <c r="F78" s="36"/>
      <c r="G78" s="36"/>
      <c r="H78" s="56">
        <f>H77*0.05</f>
        <v>269742.5</v>
      </c>
    </row>
    <row r="79" spans="1:8" ht="12" customHeight="1">
      <c r="A79" s="47"/>
      <c r="B79" s="105"/>
      <c r="C79" s="57" t="s">
        <v>38</v>
      </c>
      <c r="D79" s="35"/>
      <c r="E79" s="35"/>
      <c r="F79" s="35"/>
      <c r="G79" s="35"/>
      <c r="H79" s="58">
        <f>H78+H77</f>
        <v>5664592.5</v>
      </c>
    </row>
    <row r="80" spans="1:8" ht="12" customHeight="1">
      <c r="A80" s="47"/>
      <c r="B80" s="105"/>
      <c r="C80" s="55" t="s">
        <v>39</v>
      </c>
      <c r="D80" s="36"/>
      <c r="E80" s="36"/>
      <c r="F80" s="36"/>
      <c r="G80" s="36"/>
      <c r="H80" s="56">
        <f>H12</f>
        <v>9000000</v>
      </c>
    </row>
    <row r="81" spans="1:8" ht="12" customHeight="1">
      <c r="A81" s="47"/>
      <c r="B81" s="105"/>
      <c r="C81" s="59" t="s">
        <v>40</v>
      </c>
      <c r="D81" s="60"/>
      <c r="E81" s="60"/>
      <c r="F81" s="60"/>
      <c r="G81" s="60"/>
      <c r="H81" s="61">
        <f>H80-H79</f>
        <v>3335407.5</v>
      </c>
    </row>
    <row r="82" spans="1:8" ht="12" customHeight="1">
      <c r="A82" s="47"/>
      <c r="B82" s="105"/>
      <c r="C82" s="48" t="s">
        <v>41</v>
      </c>
      <c r="D82" s="49"/>
      <c r="E82" s="49"/>
      <c r="F82" s="49"/>
      <c r="G82" s="49"/>
      <c r="H82" s="44"/>
    </row>
    <row r="83" spans="1:8" ht="12.75" customHeight="1" thickBot="1">
      <c r="A83" s="47"/>
      <c r="B83" s="105"/>
      <c r="C83" s="62"/>
      <c r="D83" s="49"/>
      <c r="E83" s="49"/>
      <c r="F83" s="49"/>
      <c r="G83" s="49"/>
      <c r="H83" s="44"/>
    </row>
    <row r="84" spans="1:8" ht="12" customHeight="1">
      <c r="A84" s="47"/>
      <c r="B84" s="105"/>
      <c r="C84" s="74" t="s">
        <v>42</v>
      </c>
      <c r="D84" s="75"/>
      <c r="E84" s="75"/>
      <c r="F84" s="75"/>
      <c r="G84" s="76"/>
      <c r="H84" s="44"/>
    </row>
    <row r="85" spans="1:8" ht="12" customHeight="1">
      <c r="A85" s="47"/>
      <c r="B85" s="105"/>
      <c r="C85" s="77" t="s">
        <v>43</v>
      </c>
      <c r="D85" s="46"/>
      <c r="E85" s="46"/>
      <c r="F85" s="46"/>
      <c r="G85" s="78"/>
      <c r="H85" s="44"/>
    </row>
    <row r="86" spans="1:8" ht="12" customHeight="1">
      <c r="A86" s="47"/>
      <c r="B86" s="105"/>
      <c r="C86" s="77" t="s">
        <v>44</v>
      </c>
      <c r="D86" s="46"/>
      <c r="E86" s="46"/>
      <c r="F86" s="46"/>
      <c r="G86" s="78"/>
      <c r="H86" s="44"/>
    </row>
    <row r="87" spans="1:8" ht="12" customHeight="1">
      <c r="A87" s="47"/>
      <c r="B87" s="105"/>
      <c r="C87" s="77" t="s">
        <v>45</v>
      </c>
      <c r="D87" s="46"/>
      <c r="E87" s="46"/>
      <c r="F87" s="46"/>
      <c r="G87" s="78"/>
      <c r="H87" s="44"/>
    </row>
    <row r="88" spans="1:8" ht="12" customHeight="1">
      <c r="A88" s="47"/>
      <c r="B88" s="105"/>
      <c r="C88" s="77" t="s">
        <v>46</v>
      </c>
      <c r="D88" s="46"/>
      <c r="E88" s="46"/>
      <c r="F88" s="46"/>
      <c r="G88" s="78"/>
      <c r="H88" s="44"/>
    </row>
    <row r="89" spans="1:8" ht="12" customHeight="1">
      <c r="A89" s="47"/>
      <c r="B89" s="105"/>
      <c r="C89" s="77" t="s">
        <v>47</v>
      </c>
      <c r="D89" s="46"/>
      <c r="E89" s="46"/>
      <c r="F89" s="46"/>
      <c r="G89" s="78"/>
      <c r="H89" s="44"/>
    </row>
    <row r="90" spans="1:8" ht="12.75" customHeight="1" thickBot="1">
      <c r="A90" s="47"/>
      <c r="B90" s="105"/>
      <c r="C90" s="79" t="s">
        <v>48</v>
      </c>
      <c r="D90" s="80"/>
      <c r="E90" s="80"/>
      <c r="F90" s="80"/>
      <c r="G90" s="81"/>
      <c r="H90" s="44"/>
    </row>
    <row r="91" spans="1:8" ht="12.75" customHeight="1">
      <c r="A91" s="47"/>
      <c r="B91" s="105"/>
      <c r="C91" s="72"/>
      <c r="D91" s="46"/>
      <c r="E91" s="46"/>
      <c r="F91" s="46"/>
      <c r="G91" s="46"/>
      <c r="H91" s="44"/>
    </row>
    <row r="92" spans="1:8" ht="15" customHeight="1" thickBot="1">
      <c r="A92" s="47"/>
      <c r="B92" s="105"/>
      <c r="C92" s="183" t="s">
        <v>49</v>
      </c>
      <c r="D92" s="184"/>
      <c r="E92" s="71"/>
      <c r="F92" s="38"/>
      <c r="G92" s="38"/>
      <c r="H92" s="44"/>
    </row>
    <row r="93" spans="1:8" ht="12" customHeight="1">
      <c r="A93" s="47"/>
      <c r="B93" s="105"/>
      <c r="C93" s="64" t="s">
        <v>34</v>
      </c>
      <c r="D93" s="180" t="s">
        <v>50</v>
      </c>
      <c r="E93" s="65" t="s">
        <v>51</v>
      </c>
      <c r="F93" s="38"/>
      <c r="G93" s="38"/>
      <c r="H93" s="44"/>
    </row>
    <row r="94" spans="1:8" ht="12" customHeight="1">
      <c r="A94" s="47"/>
      <c r="B94" s="105"/>
      <c r="C94" s="66" t="s">
        <v>52</v>
      </c>
      <c r="D94" s="177">
        <v>1120000</v>
      </c>
      <c r="E94" s="67">
        <f>(D94/D100)</f>
        <v>0.19771941249795</v>
      </c>
      <c r="F94" s="38"/>
      <c r="G94" s="38"/>
      <c r="H94" s="44"/>
    </row>
    <row r="95" spans="1:8" ht="12" customHeight="1">
      <c r="A95" s="47"/>
      <c r="B95" s="105"/>
      <c r="C95" s="66" t="s">
        <v>53</v>
      </c>
      <c r="D95" s="40">
        <v>0</v>
      </c>
      <c r="E95" s="67">
        <v>0</v>
      </c>
      <c r="F95" s="38"/>
      <c r="G95" s="38"/>
      <c r="H95" s="44"/>
    </row>
    <row r="96" spans="1:8" ht="12" customHeight="1">
      <c r="A96" s="47"/>
      <c r="B96" s="105"/>
      <c r="C96" s="66" t="s">
        <v>54</v>
      </c>
      <c r="D96" s="39">
        <v>356250</v>
      </c>
      <c r="E96" s="67">
        <f>(D96/D100)</f>
        <v>6.289066134142382E-2</v>
      </c>
      <c r="F96" s="38"/>
      <c r="G96" s="38"/>
      <c r="H96" s="44"/>
    </row>
    <row r="97" spans="1:8" ht="12" customHeight="1">
      <c r="A97" s="47"/>
      <c r="B97" s="105"/>
      <c r="C97" s="66" t="s">
        <v>28</v>
      </c>
      <c r="D97" s="39">
        <v>2388600</v>
      </c>
      <c r="E97" s="67">
        <f>(D97/D100)</f>
        <v>0.42167195418982439</v>
      </c>
      <c r="F97" s="38"/>
      <c r="G97" s="38"/>
      <c r="H97" s="44"/>
    </row>
    <row r="98" spans="1:8" ht="12" customHeight="1">
      <c r="A98" s="47"/>
      <c r="B98" s="105"/>
      <c r="C98" s="66" t="s">
        <v>55</v>
      </c>
      <c r="D98" s="41">
        <v>1530000</v>
      </c>
      <c r="E98" s="67">
        <f>(D98/D100)</f>
        <v>0.27009884028737813</v>
      </c>
      <c r="F98" s="43"/>
      <c r="G98" s="43"/>
      <c r="H98" s="44"/>
    </row>
    <row r="99" spans="1:8" ht="12" customHeight="1">
      <c r="A99" s="47"/>
      <c r="B99" s="105"/>
      <c r="C99" s="66" t="s">
        <v>56</v>
      </c>
      <c r="D99" s="41">
        <v>269743</v>
      </c>
      <c r="E99" s="67">
        <f>(D99/D100)</f>
        <v>4.7619131683423681E-2</v>
      </c>
      <c r="F99" s="43"/>
      <c r="G99" s="43"/>
      <c r="H99" s="44"/>
    </row>
    <row r="100" spans="1:8" ht="12.75" customHeight="1" thickBot="1">
      <c r="A100" s="47"/>
      <c r="B100" s="105"/>
      <c r="C100" s="68" t="s">
        <v>57</v>
      </c>
      <c r="D100" s="69">
        <f>SUM(D94:D99)</f>
        <v>5664593</v>
      </c>
      <c r="E100" s="70">
        <f>SUM(E94:E99)</f>
        <v>1</v>
      </c>
      <c r="F100" s="43"/>
      <c r="G100" s="43"/>
      <c r="H100" s="44"/>
    </row>
    <row r="101" spans="1:8" ht="12" customHeight="1">
      <c r="A101" s="47"/>
      <c r="B101" s="105"/>
      <c r="C101" s="62"/>
      <c r="D101" s="49"/>
      <c r="E101" s="49"/>
      <c r="F101" s="49"/>
      <c r="G101" s="49"/>
      <c r="H101" s="44"/>
    </row>
    <row r="102" spans="1:8" ht="12.75" customHeight="1">
      <c r="A102" s="47"/>
      <c r="B102" s="105"/>
      <c r="C102" s="63"/>
      <c r="D102" s="49"/>
      <c r="E102" s="49"/>
      <c r="F102" s="49"/>
      <c r="G102" s="49"/>
      <c r="H102" s="44"/>
    </row>
    <row r="103" spans="1:8" ht="12" customHeight="1" thickBot="1">
      <c r="A103" s="37"/>
      <c r="B103" s="105"/>
      <c r="C103" s="83"/>
      <c r="D103" s="84" t="s">
        <v>130</v>
      </c>
      <c r="E103" s="85"/>
      <c r="F103" s="86"/>
      <c r="G103" s="42"/>
      <c r="H103" s="44"/>
    </row>
    <row r="104" spans="1:8" ht="12" customHeight="1">
      <c r="A104" s="47"/>
      <c r="B104" s="105"/>
      <c r="C104" s="87" t="s">
        <v>131</v>
      </c>
      <c r="D104" s="181">
        <v>120000</v>
      </c>
      <c r="E104" s="181">
        <v>150000</v>
      </c>
      <c r="F104" s="182">
        <v>180000</v>
      </c>
      <c r="G104" s="82"/>
      <c r="H104" s="45"/>
    </row>
    <row r="105" spans="1:8" ht="12.75" customHeight="1" thickBot="1">
      <c r="A105" s="47"/>
      <c r="B105" s="105"/>
      <c r="C105" s="68" t="s">
        <v>132</v>
      </c>
      <c r="D105" s="69">
        <f>H79/D104</f>
        <v>47.2049375</v>
      </c>
      <c r="E105" s="69">
        <f>(H79/E104)</f>
        <v>37.763950000000001</v>
      </c>
      <c r="F105" s="88">
        <f>(H79/F104)</f>
        <v>31.469958333333334</v>
      </c>
      <c r="G105" s="82"/>
      <c r="H105" s="45"/>
    </row>
    <row r="106" spans="1:8" ht="15.6" customHeight="1">
      <c r="A106" s="47"/>
      <c r="B106" s="105"/>
      <c r="C106" s="73" t="s">
        <v>58</v>
      </c>
      <c r="D106" s="46"/>
      <c r="E106" s="46"/>
      <c r="F106" s="46"/>
      <c r="G106" s="46"/>
      <c r="H106" s="46"/>
    </row>
  </sheetData>
  <mergeCells count="8">
    <mergeCell ref="C92:D9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2021-03-23T14:42:34Z</dcterms:modified>
</cp:coreProperties>
</file>