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H77" i="1" l="1"/>
  <c r="H65" i="1"/>
  <c r="H66" i="1"/>
  <c r="H68" i="1"/>
  <c r="H70" i="1"/>
  <c r="H71" i="1"/>
  <c r="H72" i="1"/>
  <c r="H73" i="1"/>
  <c r="H63" i="1"/>
  <c r="H62" i="1"/>
  <c r="H57" i="1"/>
  <c r="H51" i="1"/>
  <c r="H42" i="1" l="1"/>
  <c r="H84" i="1" l="1"/>
  <c r="H49" i="1"/>
  <c r="H50" i="1"/>
  <c r="H53" i="1"/>
  <c r="H54" i="1"/>
  <c r="H55" i="1"/>
  <c r="H56" i="1"/>
  <c r="H59" i="1"/>
  <c r="H60" i="1"/>
  <c r="H61" i="1"/>
  <c r="H74" i="1"/>
  <c r="H75" i="1"/>
  <c r="H76" i="1"/>
  <c r="H24" i="1"/>
  <c r="H22" i="1"/>
  <c r="H23" i="1"/>
  <c r="H25" i="1"/>
  <c r="H26" i="1"/>
  <c r="H27" i="1"/>
  <c r="H28" i="1"/>
  <c r="H82" i="1" l="1"/>
  <c r="H83" i="1"/>
  <c r="H85" i="1"/>
  <c r="H40" i="1"/>
  <c r="H41" i="1"/>
  <c r="H86" i="1" l="1"/>
  <c r="H48" i="1"/>
  <c r="H78" i="1" s="1"/>
  <c r="D108" i="1" s="1"/>
  <c r="H39" i="1"/>
  <c r="H38" i="1"/>
  <c r="H21" i="1"/>
  <c r="H12" i="1"/>
  <c r="H91" i="1" s="1"/>
  <c r="H43" i="1" l="1"/>
  <c r="H29" i="1"/>
  <c r="H88" i="1" l="1"/>
  <c r="H89" i="1" s="1"/>
  <c r="H90" i="1" l="1"/>
  <c r="D110" i="1"/>
  <c r="H92" i="1"/>
  <c r="D116" i="1"/>
  <c r="D111" i="1" l="1"/>
  <c r="E110" i="1"/>
  <c r="F116" i="1"/>
  <c r="E116" i="1"/>
  <c r="E108" i="1" l="1"/>
  <c r="E105" i="1"/>
  <c r="E109" i="1"/>
  <c r="E107" i="1"/>
  <c r="E111" i="1" l="1"/>
</calcChain>
</file>

<file path=xl/sharedStrings.xml><?xml version="1.0" encoding="utf-8"?>
<sst xmlns="http://schemas.openxmlformats.org/spreadsheetml/2006/main" count="223" uniqueCount="155">
  <si>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</si>
  <si>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</si>
  <si>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</si>
  <si>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</si>
  <si>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</si>
  <si>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</si>
  <si>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</si>
  <si>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</si>
  <si>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</si>
  <si>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</si>
  <si>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</si>
  <si>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</si>
  <si>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</si>
  <si>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</si>
  <si>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</si>
  <si>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</si>
  <si>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</si>
  <si>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</si>
  <si>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</si>
  <si>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</si>
  <si>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</si>
  <si>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</si>
  <si>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</si>
  <si>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</si>
  <si>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</si>
  <si>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</si>
  <si>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</si>
  <si>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</si>
  <si>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</si>
  <si>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</si>
  <si>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</si>
  <si>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</si>
  <si>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</si>
  <si>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</si>
  <si>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</si>
  <si>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</si>
  <si>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</si>
  <si>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</si>
  <si>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</si>
  <si>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</si>
  <si>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</si>
  <si>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</si>
  <si>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</si>
  <si>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</si>
  <si>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</si>
  <si>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</si>
  <si>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</si>
  <si>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</si>
  <si>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</si>
  <si>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</si>
  <si>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</si>
  <si>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</si>
  <si>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</si>
  <si>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</si>
  <si>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</si>
  <si>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</si>
  <si>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</si>
  <si>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</si>
  <si>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</si>
  <si>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</si>
  <si>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</si>
  <si>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HELADA-SEQUIA</t>
  </si>
  <si>
    <t>,,,</t>
  </si>
  <si>
    <t>RIEGO Y LIMPIA ACEQUIAS</t>
  </si>
  <si>
    <t>APLIC.DE PEST. Y FOLIAR.</t>
  </si>
  <si>
    <t>APLICAC.FERTILIZANTES</t>
  </si>
  <si>
    <t>CONTR.MANUAL MALEZAS</t>
  </si>
  <si>
    <t>RALEO</t>
  </si>
  <si>
    <t>COSECHA</t>
  </si>
  <si>
    <t>APICACION FITOSANIT.</t>
  </si>
  <si>
    <t>TRITURAR REST. DE PODA</t>
  </si>
  <si>
    <t>ACARREOS DE INSUM-OTR</t>
  </si>
  <si>
    <t xml:space="preserve">UREA </t>
  </si>
  <si>
    <t>NITRATO DE K</t>
  </si>
  <si>
    <t>FUNGUICIDAS</t>
  </si>
  <si>
    <t>PODEXAL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</si>
  <si>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</si>
  <si>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</si>
  <si>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</si>
  <si>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</si>
  <si>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</si>
  <si>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</si>
  <si>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</si>
  <si>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</si>
  <si>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</si>
  <si>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</si>
  <si>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RENDIMIENTO (KG/Há.)</t>
  </si>
  <si>
    <t>AGOSTO-MARZO</t>
  </si>
  <si>
    <t>PODA,SACAR RAM.PINTAR</t>
  </si>
  <si>
    <t>PLANTAS</t>
  </si>
  <si>
    <t>KG.</t>
  </si>
  <si>
    <t>KG</t>
  </si>
  <si>
    <t>JUNIO-AGOSTO</t>
  </si>
  <si>
    <t>LIT</t>
  </si>
  <si>
    <t>AGOSTO</t>
  </si>
  <si>
    <t>CAJONES</t>
  </si>
  <si>
    <t>DICIEMB. 2020</t>
  </si>
  <si>
    <t>MAYO-ENERO</t>
  </si>
  <si>
    <t>MAYO-JUNIO</t>
  </si>
  <si>
    <t>PODA VIGOR</t>
  </si>
  <si>
    <t>MAYO-ABRIL</t>
  </si>
  <si>
    <t>OCTUBRE-NOV.</t>
  </si>
  <si>
    <t>APLICACIÓN FERTILIZANTES</t>
  </si>
  <si>
    <t>JUNIO-MARZO</t>
  </si>
  <si>
    <t>COSECHA A PACKING</t>
  </si>
  <si>
    <t>MEZCLA FRUTAL</t>
  </si>
  <si>
    <t>SULPOMAG</t>
  </si>
  <si>
    <t>BRAVO 720</t>
  </si>
  <si>
    <t>BELLIS</t>
  </si>
  <si>
    <t>HUMICANE 70  WP</t>
  </si>
  <si>
    <t>DIPEL WG</t>
  </si>
  <si>
    <t>TANGO 24 EC</t>
  </si>
  <si>
    <t>VERTIMEC 018-EC</t>
  </si>
  <si>
    <t>ACARICIDA-INSECT.</t>
  </si>
  <si>
    <t>BACTERICIDA</t>
  </si>
  <si>
    <t>STREPTO PLUS</t>
  </si>
  <si>
    <t>REGULADOR DE CRECIM.</t>
  </si>
  <si>
    <t>DORMEX(APLI.ANT.FLORAC.)</t>
  </si>
  <si>
    <t>FRUTALIV</t>
  </si>
  <si>
    <t>TERRASORB FOLIAR</t>
  </si>
  <si>
    <t>DEFENDER BORO</t>
  </si>
  <si>
    <t>JULIO-AGOSTO</t>
  </si>
  <si>
    <t>BC-1000</t>
  </si>
  <si>
    <t>CAPTAN 80 WP</t>
  </si>
  <si>
    <t>ANALIS DE SUELOS</t>
  </si>
  <si>
    <t>AGOSTO-SEPT.</t>
  </si>
  <si>
    <t>MAYO-JULIO</t>
  </si>
  <si>
    <t>SEPT-NOV</t>
  </si>
  <si>
    <t>OCTUBRE-DIC.</t>
  </si>
  <si>
    <t>JUNIO-JULIO</t>
  </si>
  <si>
    <t>SEPT-OCTUBRE</t>
  </si>
  <si>
    <t>AGOSTO-NOV,</t>
  </si>
  <si>
    <t>NOVIEMBRE-DIC</t>
  </si>
  <si>
    <t>SEPT-ENERO</t>
  </si>
  <si>
    <t>OCTUBRE-NOV</t>
  </si>
  <si>
    <t>EXPORT. FRESCO</t>
  </si>
  <si>
    <t>PRECIO ESPERADO ($/KG)</t>
  </si>
  <si>
    <t>MEDIO-ALTO</t>
  </si>
  <si>
    <t>NOV-DIC</t>
  </si>
  <si>
    <t>ENERO-FEBRERO</t>
  </si>
  <si>
    <t>AGOST-SEPTIEM</t>
  </si>
  <si>
    <t>NOVIEM-ENERO</t>
  </si>
  <si>
    <t>JULIO-SEPTIEM</t>
  </si>
  <si>
    <t>AGOSTO-OCTU</t>
  </si>
  <si>
    <t>NOV-DICIEM</t>
  </si>
  <si>
    <t>DICIEM-ENERO</t>
  </si>
  <si>
    <t>OCTUB-MARZO</t>
  </si>
  <si>
    <t>LAPINS-SANTINA Y OTRAS</t>
  </si>
  <si>
    <t>UN.</t>
  </si>
  <si>
    <t>TALCA</t>
  </si>
  <si>
    <t>RIO CLARO-SAN RAFAEL</t>
  </si>
  <si>
    <t>ESCENARIOS COSTO UNITARIO  ($/kg)</t>
  </si>
  <si>
    <t>Rendimiento (kg/hà)</t>
  </si>
  <si>
    <t>Costo unitario ($/kg) (*)</t>
  </si>
  <si>
    <t>CEREZO AÑO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</si>
</sst>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21" fillId="0" borderId="0" applyFont="0" applyFill="0" applyBorder="0" applyAlignment="0" applyProtection="0"/>
  </cellStyleXfs>
  <cellXfs count="18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3" fontId="4" fillId="2" borderId="49" xfId="0" applyNumberFormat="1" applyFont="1" applyFill="1" applyBorder="1" applyAlignment="1"/>
    <xf numFmtId="49" fontId="8" fillId="2" borderId="48" xfId="0" applyNumberFormat="1" applyFont="1" applyFill="1" applyBorder="1" applyAlignment="1"/>
    <xf numFmtId="3" fontId="20" fillId="3" borderId="8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/>
    <xf numFmtId="3" fontId="19" fillId="3" borderId="8" xfId="0" applyNumberFormat="1" applyFont="1" applyFill="1" applyBorder="1" applyAlignment="1">
      <alignment vertical="center"/>
    </xf>
    <xf numFmtId="0" fontId="0" fillId="2" borderId="50" xfId="0" applyFont="1" applyFill="1" applyBorder="1" applyAlignment="1"/>
    <xf numFmtId="0" fontId="0" fillId="2" borderId="14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0" fillId="2" borderId="53" xfId="0" applyFont="1" applyFill="1" applyBorder="1" applyAlignment="1"/>
    <xf numFmtId="0" fontId="2" fillId="2" borderId="50" xfId="0" applyFont="1" applyFill="1" applyBorder="1" applyAlignment="1"/>
    <xf numFmtId="0" fontId="2" fillId="2" borderId="55" xfId="0" applyFont="1" applyFill="1" applyBorder="1" applyAlignment="1"/>
    <xf numFmtId="0" fontId="2" fillId="2" borderId="55" xfId="0" applyFont="1" applyFill="1" applyBorder="1" applyAlignment="1">
      <alignment horizontal="justify" wrapText="1"/>
    </xf>
    <xf numFmtId="0" fontId="2" fillId="2" borderId="56" xfId="0" applyFont="1" applyFill="1" applyBorder="1" applyAlignment="1"/>
    <xf numFmtId="0" fontId="2" fillId="2" borderId="57" xfId="0" applyFont="1" applyFill="1" applyBorder="1" applyAlignment="1">
      <alignment horizontal="left"/>
    </xf>
    <xf numFmtId="0" fontId="2" fillId="2" borderId="57" xfId="0" applyFont="1" applyFill="1" applyBorder="1" applyAlignment="1"/>
    <xf numFmtId="49" fontId="1" fillId="5" borderId="61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3" fontId="4" fillId="2" borderId="63" xfId="0" applyNumberFormat="1" applyFont="1" applyFill="1" applyBorder="1" applyAlignment="1">
      <alignment horizontal="right" wrapText="1"/>
    </xf>
    <xf numFmtId="49" fontId="1" fillId="3" borderId="54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 wrapText="1"/>
    </xf>
    <xf numFmtId="0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right" wrapText="1"/>
    </xf>
    <xf numFmtId="3" fontId="4" fillId="2" borderId="64" xfId="0" applyNumberFormat="1" applyFont="1" applyFill="1" applyBorder="1" applyAlignment="1">
      <alignment horizontal="right" wrapText="1"/>
    </xf>
    <xf numFmtId="49" fontId="4" fillId="2" borderId="65" xfId="0" applyNumberFormat="1" applyFont="1" applyFill="1" applyBorder="1" applyAlignment="1">
      <alignment wrapText="1"/>
    </xf>
    <xf numFmtId="49" fontId="4" fillId="2" borderId="65" xfId="0" applyNumberFormat="1" applyFont="1" applyFill="1" applyBorder="1" applyAlignment="1">
      <alignment horizontal="center" wrapText="1"/>
    </xf>
    <xf numFmtId="0" fontId="4" fillId="2" borderId="65" xfId="0" applyNumberFormat="1" applyFont="1" applyFill="1" applyBorder="1" applyAlignment="1">
      <alignment wrapText="1"/>
    </xf>
    <xf numFmtId="3" fontId="4" fillId="2" borderId="65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/>
    </xf>
    <xf numFmtId="0" fontId="4" fillId="2" borderId="64" xfId="0" applyNumberFormat="1" applyFont="1" applyFill="1" applyBorder="1" applyAlignment="1"/>
    <xf numFmtId="3" fontId="4" fillId="2" borderId="64" xfId="0" applyNumberFormat="1" applyFont="1" applyFill="1" applyBorder="1" applyAlignment="1"/>
    <xf numFmtId="0" fontId="12" fillId="0" borderId="64" xfId="0" applyNumberFormat="1" applyFont="1" applyBorder="1" applyAlignment="1"/>
    <xf numFmtId="0" fontId="4" fillId="2" borderId="64" xfId="0" applyFont="1" applyFill="1" applyBorder="1" applyAlignment="1"/>
    <xf numFmtId="0" fontId="4" fillId="2" borderId="64" xfId="0" applyFont="1" applyFill="1" applyBorder="1" applyAlignment="1">
      <alignment horizontal="center"/>
    </xf>
    <xf numFmtId="49" fontId="8" fillId="2" borderId="64" xfId="0" applyNumberFormat="1" applyFont="1" applyFill="1" applyBorder="1" applyAlignment="1"/>
    <xf numFmtId="0" fontId="8" fillId="2" borderId="48" xfId="0" applyFont="1" applyFill="1" applyBorder="1" applyAlignment="1">
      <alignment horizontal="left" vertical="center" wrapText="1"/>
    </xf>
    <xf numFmtId="49" fontId="4" fillId="2" borderId="65" xfId="0" applyNumberFormat="1" applyFont="1" applyFill="1" applyBorder="1" applyAlignment="1"/>
    <xf numFmtId="0" fontId="4" fillId="2" borderId="65" xfId="0" applyFont="1" applyFill="1" applyBorder="1" applyAlignment="1">
      <alignment horizontal="center"/>
    </xf>
    <xf numFmtId="0" fontId="4" fillId="2" borderId="65" xfId="0" applyFont="1" applyFill="1" applyBorder="1" applyAlignment="1"/>
    <xf numFmtId="3" fontId="4" fillId="2" borderId="65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6" xfId="0" applyFont="1" applyFill="1" applyBorder="1" applyAlignment="1"/>
    <xf numFmtId="0" fontId="5" fillId="2" borderId="66" xfId="0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49" fontId="1" fillId="3" borderId="64" xfId="0" applyNumberFormat="1" applyFont="1" applyFill="1" applyBorder="1" applyAlignment="1">
      <alignment vertical="center" wrapText="1"/>
    </xf>
    <xf numFmtId="49" fontId="17" fillId="2" borderId="64" xfId="0" applyNumberFormat="1" applyFont="1" applyFill="1" applyBorder="1" applyAlignment="1">
      <alignment horizontal="right"/>
    </xf>
    <xf numFmtId="49" fontId="4" fillId="2" borderId="64" xfId="0" applyNumberFormat="1" applyFont="1" applyFill="1" applyBorder="1" applyAlignment="1">
      <alignment vertical="center" wrapText="1"/>
    </xf>
    <xf numFmtId="49" fontId="4" fillId="2" borderId="64" xfId="0" applyNumberFormat="1" applyFont="1" applyFill="1" applyBorder="1" applyAlignment="1">
      <alignment horizontal="right" vertical="center" wrapText="1"/>
    </xf>
    <xf numFmtId="49" fontId="4" fillId="2" borderId="64" xfId="0" applyNumberFormat="1" applyFont="1" applyFill="1" applyBorder="1" applyAlignment="1">
      <alignment horizontal="right"/>
    </xf>
    <xf numFmtId="14" fontId="4" fillId="2" borderId="64" xfId="0" applyNumberFormat="1" applyFont="1" applyFill="1" applyBorder="1" applyAlignment="1">
      <alignment horizontal="right"/>
    </xf>
    <xf numFmtId="3" fontId="2" fillId="2" borderId="57" xfId="0" applyNumberFormat="1" applyFont="1" applyFill="1" applyBorder="1" applyAlignment="1"/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19" fillId="3" borderId="54" xfId="0" applyNumberFormat="1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/>
    </xf>
    <xf numFmtId="3" fontId="4" fillId="2" borderId="49" xfId="0" applyNumberFormat="1" applyFont="1" applyFill="1" applyBorder="1" applyAlignment="1">
      <alignment horizont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295274</xdr:colOff>
      <xdr:row>1</xdr:row>
      <xdr:rowOff>0</xdr:rowOff>
    </xdr:from>
    <xdr:to>
      <xdr:col>7</xdr:col>
      <xdr:colOff>819149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190500"/>
          <a:ext cx="5610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7"/>
  <sheetViews>
    <sheetView showGridLines="0" tabSelected="1" topLeftCell="B1" workbookViewId="0">
      <selection activeCell="M6" sqref="M6"/>
    </sheetView>
  </sheetViews>
  <sheetFormatPr baseColWidth="10" defaultColWidth="10.85546875" defaultRowHeight="11.25" customHeight="1" x14ac:dyDescent="0.25"/>
  <cols>
    <col min="1" max="2" width="4.42578125" style="1" customWidth="1"/>
    <col min="3" max="3" width="22" style="1" customWidth="1"/>
    <col min="4" max="4" width="16.7109375" style="1" customWidth="1"/>
    <col min="5" max="5" width="7.7109375" style="1" customWidth="1"/>
    <col min="6" max="6" width="14.42578125" style="1" customWidth="1"/>
    <col min="7" max="7" width="11" style="1" customWidth="1"/>
    <col min="8" max="8" width="12.42578125" style="1" customWidth="1"/>
    <col min="9" max="256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2"/>
    </row>
    <row r="2" spans="1:8" ht="15" customHeight="1" x14ac:dyDescent="0.25">
      <c r="A2" s="2"/>
      <c r="B2" s="2"/>
      <c r="C2" s="2"/>
      <c r="D2" s="2"/>
      <c r="E2" s="2"/>
      <c r="F2" s="2"/>
      <c r="G2" s="2"/>
      <c r="H2" s="2"/>
    </row>
    <row r="3" spans="1:8" ht="15" customHeight="1" x14ac:dyDescent="0.25">
      <c r="A3" s="2"/>
      <c r="B3" s="2"/>
      <c r="C3" s="2"/>
      <c r="D3" s="2"/>
      <c r="E3" s="2"/>
      <c r="F3" s="2"/>
      <c r="G3" s="2"/>
      <c r="H3" s="2"/>
    </row>
    <row r="4" spans="1:8" ht="15" customHeight="1" x14ac:dyDescent="0.25">
      <c r="A4" s="2"/>
      <c r="B4" s="2"/>
      <c r="C4" s="2"/>
      <c r="D4" s="2"/>
      <c r="E4" s="2"/>
      <c r="F4" s="2"/>
      <c r="G4" s="2"/>
      <c r="H4" s="2"/>
    </row>
    <row r="5" spans="1:8" ht="15" customHeight="1" x14ac:dyDescent="0.25">
      <c r="A5" s="2"/>
      <c r="B5" s="2"/>
      <c r="C5" s="2"/>
      <c r="D5" s="2"/>
      <c r="E5" s="2"/>
      <c r="F5" s="2"/>
      <c r="G5" s="2"/>
      <c r="H5" s="2"/>
    </row>
    <row r="6" spans="1:8" ht="1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" customHeight="1" x14ac:dyDescent="0.25">
      <c r="A7" s="2"/>
      <c r="B7" s="2"/>
      <c r="C7" s="2"/>
      <c r="D7" s="2"/>
      <c r="E7" s="2"/>
      <c r="F7" s="2"/>
      <c r="G7" s="2"/>
      <c r="H7" s="2"/>
    </row>
    <row r="8" spans="1:8" ht="15" customHeight="1" x14ac:dyDescent="0.25">
      <c r="A8" s="2"/>
      <c r="B8" s="101"/>
      <c r="C8" s="101"/>
      <c r="D8" s="101"/>
      <c r="E8" s="2"/>
      <c r="F8" s="3"/>
      <c r="G8" s="3"/>
      <c r="H8" s="3"/>
    </row>
    <row r="9" spans="1:8" ht="12" customHeight="1" x14ac:dyDescent="0.25">
      <c r="A9" s="4"/>
      <c r="B9" s="102"/>
      <c r="C9" s="156" t="s">
        <v>0</v>
      </c>
      <c r="D9" s="157" t="s">
        <v>154</v>
      </c>
      <c r="E9" s="152"/>
      <c r="F9" s="176" t="s">
        <v>86</v>
      </c>
      <c r="G9" s="177"/>
      <c r="H9" s="5">
        <v>10000</v>
      </c>
    </row>
    <row r="10" spans="1:8" ht="29.25" customHeight="1" x14ac:dyDescent="0.25">
      <c r="A10" s="4"/>
      <c r="B10" s="102"/>
      <c r="C10" s="158" t="s">
        <v>1</v>
      </c>
      <c r="D10" s="159" t="s">
        <v>147</v>
      </c>
      <c r="E10" s="153"/>
      <c r="F10" s="174" t="s">
        <v>2</v>
      </c>
      <c r="G10" s="175"/>
      <c r="H10" s="7" t="s">
        <v>138</v>
      </c>
    </row>
    <row r="11" spans="1:8" ht="15" customHeight="1" x14ac:dyDescent="0.25">
      <c r="A11" s="4"/>
      <c r="B11" s="102"/>
      <c r="C11" s="158" t="s">
        <v>3</v>
      </c>
      <c r="D11" s="160" t="s">
        <v>137</v>
      </c>
      <c r="E11" s="153"/>
      <c r="F11" s="174" t="s">
        <v>136</v>
      </c>
      <c r="G11" s="175"/>
      <c r="H11" s="99">
        <v>1500</v>
      </c>
    </row>
    <row r="12" spans="1:8" ht="15" customHeight="1" x14ac:dyDescent="0.25">
      <c r="A12" s="4"/>
      <c r="B12" s="102"/>
      <c r="C12" s="158" t="s">
        <v>4</v>
      </c>
      <c r="D12" s="127" t="s">
        <v>60</v>
      </c>
      <c r="E12" s="153"/>
      <c r="F12" s="9" t="s">
        <v>5</v>
      </c>
      <c r="G12" s="10"/>
      <c r="H12" s="11">
        <f>(H9*H11)</f>
        <v>15000000</v>
      </c>
    </row>
    <row r="13" spans="1:8" ht="15" customHeight="1" x14ac:dyDescent="0.25">
      <c r="A13" s="4"/>
      <c r="B13" s="102"/>
      <c r="C13" s="158" t="s">
        <v>6</v>
      </c>
      <c r="D13" s="160" t="s">
        <v>149</v>
      </c>
      <c r="E13" s="153"/>
      <c r="F13" s="174" t="s">
        <v>7</v>
      </c>
      <c r="G13" s="175"/>
      <c r="H13" s="7" t="s">
        <v>135</v>
      </c>
    </row>
    <row r="14" spans="1:8" ht="25.5" customHeight="1" x14ac:dyDescent="0.25">
      <c r="A14" s="4"/>
      <c r="B14" s="102"/>
      <c r="C14" s="158" t="s">
        <v>8</v>
      </c>
      <c r="D14" s="127" t="s">
        <v>150</v>
      </c>
      <c r="E14" s="153"/>
      <c r="F14" s="174" t="s">
        <v>9</v>
      </c>
      <c r="G14" s="175"/>
      <c r="H14" s="7" t="s">
        <v>138</v>
      </c>
    </row>
    <row r="15" spans="1:8" ht="15" x14ac:dyDescent="0.25">
      <c r="A15" s="4"/>
      <c r="B15" s="102"/>
      <c r="C15" s="158" t="s">
        <v>10</v>
      </c>
      <c r="D15" s="161" t="s">
        <v>96</v>
      </c>
      <c r="E15" s="153"/>
      <c r="F15" s="178" t="s">
        <v>11</v>
      </c>
      <c r="G15" s="179"/>
      <c r="H15" s="8" t="s">
        <v>61</v>
      </c>
    </row>
    <row r="16" spans="1:8" ht="12" customHeight="1" x14ac:dyDescent="0.25">
      <c r="A16" s="2"/>
      <c r="B16" s="103"/>
      <c r="C16" s="154"/>
      <c r="D16" s="155"/>
      <c r="E16" s="106"/>
      <c r="F16" s="107"/>
      <c r="G16" s="107"/>
      <c r="H16" s="108"/>
    </row>
    <row r="17" spans="1:8" ht="12" customHeight="1" x14ac:dyDescent="0.25">
      <c r="A17" s="12"/>
      <c r="B17" s="102"/>
      <c r="C17" s="180" t="s">
        <v>12</v>
      </c>
      <c r="D17" s="181"/>
      <c r="E17" s="181"/>
      <c r="F17" s="181"/>
      <c r="G17" s="181"/>
      <c r="H17" s="182"/>
    </row>
    <row r="18" spans="1:8" ht="12" customHeight="1" x14ac:dyDescent="0.25">
      <c r="A18" s="2"/>
      <c r="B18" s="103"/>
      <c r="C18" s="109"/>
      <c r="D18" s="110"/>
      <c r="E18" s="110"/>
      <c r="F18" s="110"/>
      <c r="G18" s="111"/>
      <c r="H18" s="111"/>
    </row>
    <row r="19" spans="1:8" ht="12" customHeight="1" x14ac:dyDescent="0.25">
      <c r="A19" s="4"/>
      <c r="B19" s="105"/>
      <c r="C19" s="112" t="s">
        <v>13</v>
      </c>
      <c r="D19" s="113"/>
      <c r="E19" s="114"/>
      <c r="F19" s="114"/>
      <c r="G19" s="114"/>
      <c r="H19" s="114"/>
    </row>
    <row r="20" spans="1:8" ht="24" customHeight="1" x14ac:dyDescent="0.25">
      <c r="A20" s="12"/>
      <c r="B20" s="102"/>
      <c r="C20" s="119" t="s">
        <v>14</v>
      </c>
      <c r="D20" s="119" t="s">
        <v>15</v>
      </c>
      <c r="E20" s="119" t="s">
        <v>16</v>
      </c>
      <c r="F20" s="119" t="s">
        <v>17</v>
      </c>
      <c r="G20" s="119" t="s">
        <v>18</v>
      </c>
      <c r="H20" s="119" t="s">
        <v>19</v>
      </c>
    </row>
    <row r="21" spans="1:8" ht="12.75" customHeight="1" x14ac:dyDescent="0.25">
      <c r="A21" s="12"/>
      <c r="B21" s="104"/>
      <c r="C21" s="115" t="s">
        <v>63</v>
      </c>
      <c r="D21" s="116" t="s">
        <v>20</v>
      </c>
      <c r="E21" s="117">
        <v>20</v>
      </c>
      <c r="F21" s="116" t="s">
        <v>146</v>
      </c>
      <c r="G21" s="118">
        <v>20000</v>
      </c>
      <c r="H21" s="118">
        <f>(E21*G21)</f>
        <v>400000</v>
      </c>
    </row>
    <row r="22" spans="1:8" ht="12.75" customHeight="1" x14ac:dyDescent="0.25">
      <c r="A22" s="12"/>
      <c r="B22" s="104"/>
      <c r="C22" s="94" t="s">
        <v>64</v>
      </c>
      <c r="D22" s="13" t="s">
        <v>20</v>
      </c>
      <c r="E22" s="14">
        <v>7</v>
      </c>
      <c r="F22" s="13" t="s">
        <v>97</v>
      </c>
      <c r="G22" s="11">
        <v>20000</v>
      </c>
      <c r="H22" s="11">
        <f t="shared" ref="H22:H28" si="0">(E22*G22)</f>
        <v>140000</v>
      </c>
    </row>
    <row r="23" spans="1:8" ht="12.75" customHeight="1" x14ac:dyDescent="0.25">
      <c r="A23" s="12"/>
      <c r="B23" s="104"/>
      <c r="C23" s="94" t="s">
        <v>65</v>
      </c>
      <c r="D23" s="13" t="s">
        <v>20</v>
      </c>
      <c r="E23" s="14">
        <v>5</v>
      </c>
      <c r="F23" s="13" t="s">
        <v>87</v>
      </c>
      <c r="G23" s="11">
        <v>20000</v>
      </c>
      <c r="H23" s="11">
        <f t="shared" si="0"/>
        <v>100000</v>
      </c>
    </row>
    <row r="24" spans="1:8" ht="12.75" customHeight="1" x14ac:dyDescent="0.25">
      <c r="A24" s="12"/>
      <c r="B24" s="104"/>
      <c r="C24" s="95" t="s">
        <v>88</v>
      </c>
      <c r="D24" s="13" t="s">
        <v>89</v>
      </c>
      <c r="E24" s="14">
        <v>1000</v>
      </c>
      <c r="F24" s="13" t="s">
        <v>98</v>
      </c>
      <c r="G24" s="11">
        <v>600</v>
      </c>
      <c r="H24" s="11">
        <f t="shared" si="0"/>
        <v>600000</v>
      </c>
    </row>
    <row r="25" spans="1:8" ht="12.75" customHeight="1" x14ac:dyDescent="0.25">
      <c r="A25" s="12"/>
      <c r="B25" s="104"/>
      <c r="C25" s="94" t="s">
        <v>99</v>
      </c>
      <c r="D25" s="13" t="s">
        <v>89</v>
      </c>
      <c r="E25" s="14">
        <v>1000</v>
      </c>
      <c r="F25" s="13" t="s">
        <v>145</v>
      </c>
      <c r="G25" s="11">
        <v>300</v>
      </c>
      <c r="H25" s="11">
        <f t="shared" si="0"/>
        <v>300000</v>
      </c>
    </row>
    <row r="26" spans="1:8" ht="12.75" customHeight="1" x14ac:dyDescent="0.25">
      <c r="A26" s="12"/>
      <c r="B26" s="104"/>
      <c r="C26" s="94" t="s">
        <v>66</v>
      </c>
      <c r="D26" s="13" t="s">
        <v>20</v>
      </c>
      <c r="E26" s="14">
        <v>7</v>
      </c>
      <c r="F26" s="13" t="s">
        <v>100</v>
      </c>
      <c r="G26" s="11">
        <v>20000</v>
      </c>
      <c r="H26" s="11">
        <f t="shared" si="0"/>
        <v>140000</v>
      </c>
    </row>
    <row r="27" spans="1:8" ht="12.75" customHeight="1" x14ac:dyDescent="0.25">
      <c r="A27" s="12"/>
      <c r="B27" s="104"/>
      <c r="C27" s="94" t="s">
        <v>67</v>
      </c>
      <c r="D27" s="13" t="s">
        <v>89</v>
      </c>
      <c r="E27" s="14">
        <v>1000</v>
      </c>
      <c r="F27" s="13" t="s">
        <v>101</v>
      </c>
      <c r="G27" s="11">
        <v>100</v>
      </c>
      <c r="H27" s="11">
        <f t="shared" si="0"/>
        <v>100000</v>
      </c>
    </row>
    <row r="28" spans="1:8" ht="15" x14ac:dyDescent="0.25">
      <c r="A28" s="12" t="s">
        <v>62</v>
      </c>
      <c r="B28" s="104"/>
      <c r="C28" s="120" t="s">
        <v>68</v>
      </c>
      <c r="D28" s="121" t="s">
        <v>90</v>
      </c>
      <c r="E28" s="122">
        <v>10000</v>
      </c>
      <c r="F28" s="167" t="s">
        <v>144</v>
      </c>
      <c r="G28" s="123">
        <v>250</v>
      </c>
      <c r="H28" s="123">
        <f t="shared" si="0"/>
        <v>2500000</v>
      </c>
    </row>
    <row r="29" spans="1:8" ht="12.75" customHeight="1" x14ac:dyDescent="0.25">
      <c r="A29" s="12"/>
      <c r="B29" s="102"/>
      <c r="C29" s="163" t="s">
        <v>21</v>
      </c>
      <c r="D29" s="164"/>
      <c r="E29" s="164"/>
      <c r="F29" s="164"/>
      <c r="G29" s="165"/>
      <c r="H29" s="166">
        <f>SUM(H21:H28)</f>
        <v>4280000</v>
      </c>
    </row>
    <row r="30" spans="1:8" ht="12" customHeight="1" x14ac:dyDescent="0.25">
      <c r="A30" s="2"/>
      <c r="B30" s="103"/>
      <c r="C30" s="109"/>
      <c r="D30" s="111"/>
      <c r="E30" s="111"/>
      <c r="F30" s="111"/>
      <c r="G30" s="162"/>
      <c r="H30" s="162"/>
    </row>
    <row r="31" spans="1:8" ht="12" customHeight="1" x14ac:dyDescent="0.25">
      <c r="A31" s="4"/>
      <c r="B31" s="105"/>
      <c r="C31" s="15" t="s">
        <v>22</v>
      </c>
      <c r="D31" s="16"/>
      <c r="E31" s="17"/>
      <c r="F31" s="17"/>
      <c r="G31" s="18"/>
      <c r="H31" s="18"/>
    </row>
    <row r="32" spans="1:8" ht="24" customHeight="1" x14ac:dyDescent="0.25">
      <c r="A32" s="4"/>
      <c r="B32" s="105"/>
      <c r="C32" s="19" t="s">
        <v>14</v>
      </c>
      <c r="D32" s="20" t="s">
        <v>15</v>
      </c>
      <c r="E32" s="20" t="s">
        <v>16</v>
      </c>
      <c r="F32" s="19" t="s">
        <v>17</v>
      </c>
      <c r="G32" s="20" t="s">
        <v>18</v>
      </c>
      <c r="H32" s="19" t="s">
        <v>19</v>
      </c>
    </row>
    <row r="33" spans="1:12" ht="12" customHeight="1" x14ac:dyDescent="0.25">
      <c r="A33" s="4"/>
      <c r="B33" s="105"/>
      <c r="C33" s="21"/>
      <c r="D33" s="22"/>
      <c r="E33" s="22"/>
      <c r="F33" s="22"/>
      <c r="G33" s="21"/>
      <c r="H33" s="21"/>
    </row>
    <row r="34" spans="1:12" ht="12" customHeight="1" x14ac:dyDescent="0.25">
      <c r="A34" s="4"/>
      <c r="B34" s="105"/>
      <c r="C34" s="23" t="s">
        <v>23</v>
      </c>
      <c r="D34" s="24"/>
      <c r="E34" s="24"/>
      <c r="F34" s="24"/>
      <c r="G34" s="25"/>
      <c r="H34" s="25"/>
    </row>
    <row r="35" spans="1:12" ht="12" customHeight="1" x14ac:dyDescent="0.25">
      <c r="A35" s="2"/>
      <c r="B35" s="103"/>
      <c r="C35" s="26"/>
      <c r="D35" s="27"/>
      <c r="E35" s="27"/>
      <c r="F35" s="27"/>
      <c r="G35" s="28"/>
      <c r="H35" s="28"/>
    </row>
    <row r="36" spans="1:12" ht="12" customHeight="1" x14ac:dyDescent="0.25">
      <c r="A36" s="4"/>
      <c r="B36" s="105"/>
      <c r="C36" s="15" t="s">
        <v>24</v>
      </c>
      <c r="D36" s="16"/>
      <c r="E36" s="17"/>
      <c r="F36" s="17"/>
      <c r="G36" s="18"/>
      <c r="H36" s="18"/>
    </row>
    <row r="37" spans="1:12" ht="24" customHeight="1" x14ac:dyDescent="0.25">
      <c r="A37" s="4"/>
      <c r="B37" s="105"/>
      <c r="C37" s="29" t="s">
        <v>14</v>
      </c>
      <c r="D37" s="29" t="s">
        <v>15</v>
      </c>
      <c r="E37" s="29" t="s">
        <v>16</v>
      </c>
      <c r="F37" s="29" t="s">
        <v>17</v>
      </c>
      <c r="G37" s="30" t="s">
        <v>18</v>
      </c>
      <c r="H37" s="29" t="s">
        <v>19</v>
      </c>
    </row>
    <row r="38" spans="1:12" ht="12.75" customHeight="1" x14ac:dyDescent="0.25">
      <c r="A38" s="12"/>
      <c r="B38" s="104"/>
      <c r="C38" s="6" t="s">
        <v>69</v>
      </c>
      <c r="D38" s="13" t="s">
        <v>25</v>
      </c>
      <c r="E38" s="14">
        <v>1</v>
      </c>
      <c r="F38" s="13" t="s">
        <v>97</v>
      </c>
      <c r="G38" s="11">
        <v>125000</v>
      </c>
      <c r="H38" s="11">
        <f t="shared" ref="H38:H42" si="1">(E38*G38)</f>
        <v>125000</v>
      </c>
    </row>
    <row r="39" spans="1:12" ht="12.75" customHeight="1" x14ac:dyDescent="0.25">
      <c r="A39" s="12"/>
      <c r="B39" s="104"/>
      <c r="C39" s="6" t="s">
        <v>70</v>
      </c>
      <c r="D39" s="13" t="s">
        <v>25</v>
      </c>
      <c r="E39" s="14">
        <v>1</v>
      </c>
      <c r="F39" s="13" t="s">
        <v>92</v>
      </c>
      <c r="G39" s="11">
        <v>125000</v>
      </c>
      <c r="H39" s="11">
        <f t="shared" si="1"/>
        <v>125000</v>
      </c>
    </row>
    <row r="40" spans="1:12" ht="12.75" customHeight="1" x14ac:dyDescent="0.25">
      <c r="A40" s="12"/>
      <c r="B40" s="104"/>
      <c r="C40" s="120" t="s">
        <v>71</v>
      </c>
      <c r="D40" s="121" t="s">
        <v>25</v>
      </c>
      <c r="E40" s="122">
        <v>1</v>
      </c>
      <c r="F40" s="121" t="s">
        <v>103</v>
      </c>
      <c r="G40" s="123">
        <v>125000</v>
      </c>
      <c r="H40" s="123">
        <f t="shared" si="1"/>
        <v>125000</v>
      </c>
    </row>
    <row r="41" spans="1:12" ht="12.75" customHeight="1" x14ac:dyDescent="0.25">
      <c r="A41" s="12"/>
      <c r="B41" s="102"/>
      <c r="C41" s="124" t="s">
        <v>102</v>
      </c>
      <c r="D41" s="125" t="s">
        <v>25</v>
      </c>
      <c r="E41" s="126">
        <v>1</v>
      </c>
      <c r="F41" s="125" t="s">
        <v>103</v>
      </c>
      <c r="G41" s="128">
        <v>125000</v>
      </c>
      <c r="H41" s="128">
        <f t="shared" si="1"/>
        <v>125000</v>
      </c>
    </row>
    <row r="42" spans="1:12" ht="12.75" customHeight="1" x14ac:dyDescent="0.25">
      <c r="A42" s="52"/>
      <c r="B42" s="102"/>
      <c r="C42" s="129" t="s">
        <v>104</v>
      </c>
      <c r="D42" s="130" t="s">
        <v>91</v>
      </c>
      <c r="E42" s="131">
        <v>10000</v>
      </c>
      <c r="F42" s="130" t="s">
        <v>144</v>
      </c>
      <c r="G42" s="132">
        <v>20</v>
      </c>
      <c r="H42" s="132">
        <f t="shared" si="1"/>
        <v>200000</v>
      </c>
    </row>
    <row r="43" spans="1:12" ht="12.75" customHeight="1" x14ac:dyDescent="0.25">
      <c r="A43" s="4"/>
      <c r="B43" s="105"/>
      <c r="C43" s="31" t="s">
        <v>26</v>
      </c>
      <c r="D43" s="32"/>
      <c r="E43" s="32"/>
      <c r="F43" s="32"/>
      <c r="G43" s="33"/>
      <c r="H43" s="100">
        <f>SUM(H38:H42)</f>
        <v>700000</v>
      </c>
    </row>
    <row r="44" spans="1:12" ht="12" customHeight="1" x14ac:dyDescent="0.25">
      <c r="A44" s="2"/>
      <c r="B44" s="103"/>
      <c r="C44" s="26"/>
      <c r="D44" s="27"/>
      <c r="E44" s="27"/>
      <c r="F44" s="27"/>
      <c r="G44" s="28"/>
      <c r="H44" s="28"/>
    </row>
    <row r="45" spans="1:12" ht="12" customHeight="1" x14ac:dyDescent="0.25">
      <c r="A45" s="4"/>
      <c r="B45" s="105"/>
      <c r="C45" s="15" t="s">
        <v>27</v>
      </c>
      <c r="D45" s="16"/>
      <c r="E45" s="17"/>
      <c r="F45" s="17"/>
      <c r="G45" s="18"/>
      <c r="H45" s="18"/>
    </row>
    <row r="46" spans="1:12" ht="24" customHeight="1" x14ac:dyDescent="0.25">
      <c r="A46" s="4"/>
      <c r="B46" s="105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93"/>
    </row>
    <row r="47" spans="1:12" ht="12.75" customHeight="1" x14ac:dyDescent="0.25">
      <c r="A47" s="12"/>
      <c r="B47" s="104"/>
      <c r="C47" s="97" t="s">
        <v>31</v>
      </c>
      <c r="D47" s="141"/>
      <c r="E47" s="141"/>
      <c r="F47" s="141"/>
      <c r="G47" s="141"/>
      <c r="H47" s="141"/>
      <c r="L47" s="93"/>
    </row>
    <row r="48" spans="1:12" ht="12.75" customHeight="1" x14ac:dyDescent="0.25">
      <c r="A48" s="12"/>
      <c r="B48" s="102"/>
      <c r="C48" s="133" t="s">
        <v>72</v>
      </c>
      <c r="D48" s="134" t="s">
        <v>91</v>
      </c>
      <c r="E48" s="135">
        <v>300</v>
      </c>
      <c r="F48" s="134" t="s">
        <v>121</v>
      </c>
      <c r="G48" s="136">
        <v>392</v>
      </c>
      <c r="H48" s="136">
        <f>(E48*G48)</f>
        <v>117600</v>
      </c>
    </row>
    <row r="49" spans="1:8" ht="12.75" customHeight="1" x14ac:dyDescent="0.25">
      <c r="A49" s="12"/>
      <c r="B49" s="102"/>
      <c r="C49" s="137" t="s">
        <v>73</v>
      </c>
      <c r="D49" s="134" t="s">
        <v>91</v>
      </c>
      <c r="E49" s="138">
        <v>200</v>
      </c>
      <c r="F49" s="139" t="s">
        <v>142</v>
      </c>
      <c r="G49" s="136">
        <v>792</v>
      </c>
      <c r="H49" s="136">
        <f t="shared" ref="H49:H77" si="2">(E49*G49)</f>
        <v>158400</v>
      </c>
    </row>
    <row r="50" spans="1:8" ht="12.75" customHeight="1" x14ac:dyDescent="0.25">
      <c r="A50" s="12"/>
      <c r="B50" s="102"/>
      <c r="C50" s="133" t="s">
        <v>105</v>
      </c>
      <c r="D50" s="134" t="s">
        <v>91</v>
      </c>
      <c r="E50" s="135">
        <v>300</v>
      </c>
      <c r="F50" s="134" t="s">
        <v>94</v>
      </c>
      <c r="G50" s="136">
        <v>500</v>
      </c>
      <c r="H50" s="136">
        <f t="shared" si="2"/>
        <v>150000</v>
      </c>
    </row>
    <row r="51" spans="1:8" ht="12.75" customHeight="1" x14ac:dyDescent="0.25">
      <c r="A51" s="12"/>
      <c r="B51" s="102"/>
      <c r="C51" s="133" t="s">
        <v>106</v>
      </c>
      <c r="D51" s="134" t="s">
        <v>91</v>
      </c>
      <c r="E51" s="135">
        <v>200</v>
      </c>
      <c r="F51" s="139" t="s">
        <v>142</v>
      </c>
      <c r="G51" s="136">
        <v>490</v>
      </c>
      <c r="H51" s="136">
        <f t="shared" si="2"/>
        <v>98000</v>
      </c>
    </row>
    <row r="52" spans="1:8" ht="12.75" customHeight="1" x14ac:dyDescent="0.25">
      <c r="A52" s="12"/>
      <c r="B52" s="102"/>
      <c r="C52" s="140" t="s">
        <v>74</v>
      </c>
      <c r="D52" s="134"/>
      <c r="E52" s="135"/>
      <c r="F52" s="134"/>
      <c r="G52" s="136"/>
      <c r="H52" s="136"/>
    </row>
    <row r="53" spans="1:8" ht="12.75" customHeight="1" x14ac:dyDescent="0.25">
      <c r="A53" s="12"/>
      <c r="B53" s="102"/>
      <c r="C53" s="133" t="s">
        <v>75</v>
      </c>
      <c r="D53" s="139" t="s">
        <v>93</v>
      </c>
      <c r="E53" s="138">
        <v>4</v>
      </c>
      <c r="F53" s="139" t="s">
        <v>126</v>
      </c>
      <c r="G53" s="136">
        <v>4000</v>
      </c>
      <c r="H53" s="136">
        <f t="shared" si="2"/>
        <v>16000</v>
      </c>
    </row>
    <row r="54" spans="1:8" ht="12.75" customHeight="1" x14ac:dyDescent="0.25">
      <c r="A54" s="12"/>
      <c r="B54" s="102"/>
      <c r="C54" s="133" t="s">
        <v>122</v>
      </c>
      <c r="D54" s="139" t="s">
        <v>93</v>
      </c>
      <c r="E54" s="135">
        <v>1</v>
      </c>
      <c r="F54" s="134" t="s">
        <v>141</v>
      </c>
      <c r="G54" s="136">
        <v>65000</v>
      </c>
      <c r="H54" s="136">
        <f t="shared" si="2"/>
        <v>65000</v>
      </c>
    </row>
    <row r="55" spans="1:8" ht="12.75" customHeight="1" x14ac:dyDescent="0.25">
      <c r="A55" s="12"/>
      <c r="B55" s="102"/>
      <c r="C55" s="133" t="s">
        <v>107</v>
      </c>
      <c r="D55" s="139" t="s">
        <v>93</v>
      </c>
      <c r="E55" s="135">
        <v>4</v>
      </c>
      <c r="F55" s="134" t="s">
        <v>127</v>
      </c>
      <c r="G55" s="136">
        <v>10000</v>
      </c>
      <c r="H55" s="136">
        <f t="shared" si="2"/>
        <v>40000</v>
      </c>
    </row>
    <row r="56" spans="1:8" ht="12.75" customHeight="1" x14ac:dyDescent="0.25">
      <c r="A56" s="12"/>
      <c r="B56" s="102"/>
      <c r="C56" s="133" t="s">
        <v>108</v>
      </c>
      <c r="D56" s="134" t="s">
        <v>91</v>
      </c>
      <c r="E56" s="135">
        <v>1</v>
      </c>
      <c r="F56" s="134" t="s">
        <v>128</v>
      </c>
      <c r="G56" s="136">
        <v>12500</v>
      </c>
      <c r="H56" s="136">
        <f t="shared" si="2"/>
        <v>12500</v>
      </c>
    </row>
    <row r="57" spans="1:8" ht="12.75" customHeight="1" x14ac:dyDescent="0.25">
      <c r="A57" s="12"/>
      <c r="B57" s="102"/>
      <c r="C57" s="133" t="s">
        <v>123</v>
      </c>
      <c r="D57" s="134" t="s">
        <v>91</v>
      </c>
      <c r="E57" s="135">
        <v>2</v>
      </c>
      <c r="F57" s="134" t="s">
        <v>94</v>
      </c>
      <c r="G57" s="136">
        <v>11000</v>
      </c>
      <c r="H57" s="136">
        <f t="shared" si="2"/>
        <v>22000</v>
      </c>
    </row>
    <row r="58" spans="1:8" ht="12.75" customHeight="1" x14ac:dyDescent="0.25">
      <c r="A58" s="12"/>
      <c r="B58" s="102"/>
      <c r="C58" s="140" t="s">
        <v>32</v>
      </c>
      <c r="D58" s="134"/>
      <c r="E58" s="135"/>
      <c r="F58" s="134"/>
      <c r="G58" s="136"/>
      <c r="H58" s="136"/>
    </row>
    <row r="59" spans="1:8" ht="12.75" customHeight="1" x14ac:dyDescent="0.25">
      <c r="A59" s="12"/>
      <c r="B59" s="102"/>
      <c r="C59" s="133" t="s">
        <v>76</v>
      </c>
      <c r="D59" s="134" t="s">
        <v>93</v>
      </c>
      <c r="E59" s="135">
        <v>25</v>
      </c>
      <c r="F59" s="134" t="s">
        <v>140</v>
      </c>
      <c r="G59" s="136">
        <v>3500</v>
      </c>
      <c r="H59" s="136">
        <f t="shared" si="2"/>
        <v>87500</v>
      </c>
    </row>
    <row r="60" spans="1:8" ht="12.75" customHeight="1" x14ac:dyDescent="0.25">
      <c r="A60" s="12"/>
      <c r="B60" s="102"/>
      <c r="C60" s="133" t="s">
        <v>77</v>
      </c>
      <c r="D60" s="134" t="s">
        <v>93</v>
      </c>
      <c r="E60" s="138">
        <v>2</v>
      </c>
      <c r="F60" s="134" t="s">
        <v>129</v>
      </c>
      <c r="G60" s="136">
        <v>8000</v>
      </c>
      <c r="H60" s="136">
        <f t="shared" si="2"/>
        <v>16000</v>
      </c>
    </row>
    <row r="61" spans="1:8" ht="12.75" customHeight="1" x14ac:dyDescent="0.25">
      <c r="A61" s="12"/>
      <c r="B61" s="102"/>
      <c r="C61" s="133" t="s">
        <v>78</v>
      </c>
      <c r="D61" s="134" t="s">
        <v>93</v>
      </c>
      <c r="E61" s="138">
        <v>1</v>
      </c>
      <c r="F61" s="139" t="s">
        <v>130</v>
      </c>
      <c r="G61" s="136">
        <v>36000</v>
      </c>
      <c r="H61" s="136">
        <f t="shared" si="2"/>
        <v>36000</v>
      </c>
    </row>
    <row r="62" spans="1:8" ht="12.75" customHeight="1" x14ac:dyDescent="0.25">
      <c r="A62" s="12"/>
      <c r="B62" s="102"/>
      <c r="C62" s="133" t="s">
        <v>109</v>
      </c>
      <c r="D62" s="134" t="s">
        <v>91</v>
      </c>
      <c r="E62" s="138">
        <v>0.5</v>
      </c>
      <c r="F62" s="139" t="s">
        <v>131</v>
      </c>
      <c r="G62" s="136">
        <v>210000</v>
      </c>
      <c r="H62" s="136">
        <f t="shared" si="2"/>
        <v>105000</v>
      </c>
    </row>
    <row r="63" spans="1:8" ht="12.75" customHeight="1" x14ac:dyDescent="0.25">
      <c r="A63" s="12"/>
      <c r="B63" s="102"/>
      <c r="C63" s="133" t="s">
        <v>110</v>
      </c>
      <c r="D63" s="134" t="s">
        <v>91</v>
      </c>
      <c r="E63" s="138">
        <v>1</v>
      </c>
      <c r="F63" s="139" t="s">
        <v>125</v>
      </c>
      <c r="G63" s="136">
        <v>45000</v>
      </c>
      <c r="H63" s="136">
        <f t="shared" si="2"/>
        <v>45000</v>
      </c>
    </row>
    <row r="64" spans="1:8" ht="12.75" customHeight="1" x14ac:dyDescent="0.25">
      <c r="A64" s="12"/>
      <c r="B64" s="102"/>
      <c r="C64" s="140" t="s">
        <v>79</v>
      </c>
      <c r="D64" s="139"/>
      <c r="E64" s="138"/>
      <c r="F64" s="139"/>
      <c r="G64" s="136"/>
      <c r="H64" s="136"/>
    </row>
    <row r="65" spans="1:8" ht="12.75" customHeight="1" x14ac:dyDescent="0.25">
      <c r="A65" s="12"/>
      <c r="B65" s="102"/>
      <c r="C65" s="133" t="s">
        <v>111</v>
      </c>
      <c r="D65" s="139" t="s">
        <v>93</v>
      </c>
      <c r="E65" s="138">
        <v>2</v>
      </c>
      <c r="F65" s="139" t="s">
        <v>129</v>
      </c>
      <c r="G65" s="136">
        <v>13000</v>
      </c>
      <c r="H65" s="136">
        <f t="shared" si="2"/>
        <v>26000</v>
      </c>
    </row>
    <row r="66" spans="1:8" ht="12.75" customHeight="1" x14ac:dyDescent="0.25">
      <c r="A66" s="12"/>
      <c r="B66" s="102"/>
      <c r="C66" s="133" t="s">
        <v>80</v>
      </c>
      <c r="D66" s="139" t="s">
        <v>93</v>
      </c>
      <c r="E66" s="138">
        <v>3</v>
      </c>
      <c r="F66" s="139" t="s">
        <v>143</v>
      </c>
      <c r="G66" s="136">
        <v>9000</v>
      </c>
      <c r="H66" s="136">
        <f t="shared" si="2"/>
        <v>27000</v>
      </c>
    </row>
    <row r="67" spans="1:8" ht="12.75" customHeight="1" x14ac:dyDescent="0.25">
      <c r="A67" s="12"/>
      <c r="B67" s="102"/>
      <c r="C67" s="140" t="s">
        <v>113</v>
      </c>
      <c r="D67" s="139"/>
      <c r="E67" s="138"/>
      <c r="F67" s="139"/>
      <c r="G67" s="136"/>
      <c r="H67" s="136"/>
    </row>
    <row r="68" spans="1:8" ht="12.75" customHeight="1" x14ac:dyDescent="0.25">
      <c r="A68" s="12"/>
      <c r="B68" s="102"/>
      <c r="C68" s="133" t="s">
        <v>112</v>
      </c>
      <c r="D68" s="139" t="s">
        <v>93</v>
      </c>
      <c r="E68" s="138">
        <v>2</v>
      </c>
      <c r="F68" s="139" t="s">
        <v>132</v>
      </c>
      <c r="G68" s="136">
        <v>19500</v>
      </c>
      <c r="H68" s="136">
        <f t="shared" si="2"/>
        <v>39000</v>
      </c>
    </row>
    <row r="69" spans="1:8" ht="12.75" customHeight="1" x14ac:dyDescent="0.25">
      <c r="A69" s="12"/>
      <c r="B69" s="102"/>
      <c r="C69" s="140" t="s">
        <v>114</v>
      </c>
      <c r="D69" s="139"/>
      <c r="E69" s="138"/>
      <c r="F69" s="139"/>
      <c r="G69" s="136"/>
      <c r="H69" s="136"/>
    </row>
    <row r="70" spans="1:8" ht="12.75" customHeight="1" x14ac:dyDescent="0.25">
      <c r="A70" s="12"/>
      <c r="B70" s="102"/>
      <c r="C70" s="133" t="s">
        <v>115</v>
      </c>
      <c r="D70" s="139" t="s">
        <v>91</v>
      </c>
      <c r="E70" s="138">
        <v>3</v>
      </c>
      <c r="F70" s="139" t="s">
        <v>132</v>
      </c>
      <c r="G70" s="136">
        <v>45000</v>
      </c>
      <c r="H70" s="136">
        <f t="shared" si="2"/>
        <v>135000</v>
      </c>
    </row>
    <row r="71" spans="1:8" ht="12.75" customHeight="1" x14ac:dyDescent="0.25">
      <c r="A71" s="12"/>
      <c r="B71" s="102"/>
      <c r="C71" s="140" t="s">
        <v>116</v>
      </c>
      <c r="D71" s="139"/>
      <c r="E71" s="138"/>
      <c r="F71" s="139"/>
      <c r="G71" s="136"/>
      <c r="H71" s="136">
        <f t="shared" si="2"/>
        <v>0</v>
      </c>
    </row>
    <row r="72" spans="1:8" ht="12.75" customHeight="1" x14ac:dyDescent="0.25">
      <c r="A72" s="12"/>
      <c r="B72" s="102"/>
      <c r="C72" s="133" t="s">
        <v>117</v>
      </c>
      <c r="D72" s="139" t="s">
        <v>93</v>
      </c>
      <c r="E72" s="138">
        <v>30</v>
      </c>
      <c r="F72" s="139" t="s">
        <v>121</v>
      </c>
      <c r="G72" s="136">
        <v>6500</v>
      </c>
      <c r="H72" s="136">
        <f t="shared" si="2"/>
        <v>195000</v>
      </c>
    </row>
    <row r="73" spans="1:8" ht="12.75" customHeight="1" x14ac:dyDescent="0.25">
      <c r="A73" s="12"/>
      <c r="B73" s="102"/>
      <c r="C73" s="140" t="s">
        <v>81</v>
      </c>
      <c r="D73" s="139"/>
      <c r="E73" s="138"/>
      <c r="F73" s="139"/>
      <c r="G73" s="136"/>
      <c r="H73" s="136">
        <f t="shared" si="2"/>
        <v>0</v>
      </c>
    </row>
    <row r="74" spans="1:8" ht="12.75" customHeight="1" x14ac:dyDescent="0.25">
      <c r="A74" s="12"/>
      <c r="B74" s="102"/>
      <c r="C74" s="133" t="s">
        <v>82</v>
      </c>
      <c r="D74" s="139" t="s">
        <v>93</v>
      </c>
      <c r="E74" s="138">
        <v>10</v>
      </c>
      <c r="F74" s="139" t="s">
        <v>133</v>
      </c>
      <c r="G74" s="136">
        <v>11000</v>
      </c>
      <c r="H74" s="136">
        <f t="shared" si="2"/>
        <v>110000</v>
      </c>
    </row>
    <row r="75" spans="1:8" ht="12.75" customHeight="1" x14ac:dyDescent="0.25">
      <c r="A75" s="12"/>
      <c r="B75" s="102"/>
      <c r="C75" s="133" t="s">
        <v>118</v>
      </c>
      <c r="D75" s="139" t="s">
        <v>91</v>
      </c>
      <c r="E75" s="138">
        <v>8</v>
      </c>
      <c r="F75" s="139" t="s">
        <v>134</v>
      </c>
      <c r="G75" s="136">
        <v>11000</v>
      </c>
      <c r="H75" s="136">
        <f t="shared" si="2"/>
        <v>88000</v>
      </c>
    </row>
    <row r="76" spans="1:8" ht="12.75" customHeight="1" x14ac:dyDescent="0.25">
      <c r="A76" s="12"/>
      <c r="B76" s="102"/>
      <c r="C76" s="133" t="s">
        <v>119</v>
      </c>
      <c r="D76" s="139" t="s">
        <v>93</v>
      </c>
      <c r="E76" s="138">
        <v>3</v>
      </c>
      <c r="F76" s="139" t="s">
        <v>134</v>
      </c>
      <c r="G76" s="136">
        <v>9000</v>
      </c>
      <c r="H76" s="136">
        <f t="shared" si="2"/>
        <v>27000</v>
      </c>
    </row>
    <row r="77" spans="1:8" ht="12.75" customHeight="1" x14ac:dyDescent="0.25">
      <c r="A77" s="52"/>
      <c r="B77" s="102"/>
      <c r="C77" s="142" t="s">
        <v>120</v>
      </c>
      <c r="D77" s="143" t="s">
        <v>93</v>
      </c>
      <c r="E77" s="144">
        <v>3</v>
      </c>
      <c r="F77" s="143" t="s">
        <v>134</v>
      </c>
      <c r="G77" s="145">
        <v>6000</v>
      </c>
      <c r="H77" s="145">
        <f t="shared" si="2"/>
        <v>18000</v>
      </c>
    </row>
    <row r="78" spans="1:8" ht="13.5" customHeight="1" x14ac:dyDescent="0.25">
      <c r="A78" s="4"/>
      <c r="B78" s="105"/>
      <c r="C78" s="36" t="s">
        <v>33</v>
      </c>
      <c r="D78" s="37"/>
      <c r="E78" s="37"/>
      <c r="F78" s="37"/>
      <c r="G78" s="38"/>
      <c r="H78" s="98">
        <f>SUM(H47:H77)</f>
        <v>1634000</v>
      </c>
    </row>
    <row r="79" spans="1:8" ht="12" customHeight="1" x14ac:dyDescent="0.25">
      <c r="A79" s="2"/>
      <c r="B79" s="103"/>
      <c r="C79" s="26"/>
      <c r="D79" s="27"/>
      <c r="E79" s="27"/>
      <c r="F79" s="39"/>
      <c r="G79" s="28"/>
      <c r="H79" s="28"/>
    </row>
    <row r="80" spans="1:8" ht="12" customHeight="1" x14ac:dyDescent="0.25">
      <c r="A80" s="4"/>
      <c r="B80" s="105"/>
      <c r="C80" s="15" t="s">
        <v>34</v>
      </c>
      <c r="D80" s="16"/>
      <c r="E80" s="17"/>
      <c r="F80" s="17"/>
      <c r="G80" s="18"/>
      <c r="H80" s="18"/>
    </row>
    <row r="81" spans="1:8" ht="24" customHeight="1" x14ac:dyDescent="0.25">
      <c r="A81" s="4"/>
      <c r="B81" s="105"/>
      <c r="C81" s="19" t="s">
        <v>35</v>
      </c>
      <c r="D81" s="20" t="s">
        <v>29</v>
      </c>
      <c r="E81" s="20" t="s">
        <v>30</v>
      </c>
      <c r="F81" s="19" t="s">
        <v>17</v>
      </c>
      <c r="G81" s="20" t="s">
        <v>18</v>
      </c>
      <c r="H81" s="19" t="s">
        <v>19</v>
      </c>
    </row>
    <row r="82" spans="1:8" ht="12.75" customHeight="1" x14ac:dyDescent="0.25">
      <c r="A82" s="12"/>
      <c r="B82" s="104"/>
      <c r="C82" s="115" t="s">
        <v>83</v>
      </c>
      <c r="D82" s="146" t="s">
        <v>93</v>
      </c>
      <c r="E82" s="168">
        <v>4</v>
      </c>
      <c r="F82" s="116" t="s">
        <v>138</v>
      </c>
      <c r="G82" s="147">
        <v>65000</v>
      </c>
      <c r="H82" s="147">
        <f t="shared" ref="H82:H85" si="3">(E82*G82)</f>
        <v>260000</v>
      </c>
    </row>
    <row r="83" spans="1:8" ht="12.75" customHeight="1" x14ac:dyDescent="0.25">
      <c r="A83" s="12"/>
      <c r="B83" s="104"/>
      <c r="C83" s="94" t="s">
        <v>84</v>
      </c>
      <c r="D83" s="34" t="s">
        <v>95</v>
      </c>
      <c r="E83" s="169">
        <v>4</v>
      </c>
      <c r="F83" s="13" t="s">
        <v>125</v>
      </c>
      <c r="G83" s="35">
        <v>35000</v>
      </c>
      <c r="H83" s="35">
        <f t="shared" si="3"/>
        <v>140000</v>
      </c>
    </row>
    <row r="84" spans="1:8" ht="12.75" customHeight="1" x14ac:dyDescent="0.25">
      <c r="A84" s="12"/>
      <c r="B84" s="104"/>
      <c r="C84" s="95" t="s">
        <v>85</v>
      </c>
      <c r="D84" s="34" t="s">
        <v>148</v>
      </c>
      <c r="E84" s="169">
        <v>1</v>
      </c>
      <c r="F84" s="13" t="s">
        <v>139</v>
      </c>
      <c r="G84" s="35">
        <v>35000</v>
      </c>
      <c r="H84" s="35">
        <f t="shared" si="3"/>
        <v>35000</v>
      </c>
    </row>
    <row r="85" spans="1:8" ht="12.75" customHeight="1" x14ac:dyDescent="0.25">
      <c r="A85" s="12"/>
      <c r="B85" s="104"/>
      <c r="C85" s="120" t="s">
        <v>124</v>
      </c>
      <c r="D85" s="167" t="s">
        <v>148</v>
      </c>
      <c r="E85" s="171">
        <v>1</v>
      </c>
      <c r="F85" s="121" t="s">
        <v>139</v>
      </c>
      <c r="G85" s="96">
        <v>30000</v>
      </c>
      <c r="H85" s="96">
        <f t="shared" si="3"/>
        <v>30000</v>
      </c>
    </row>
    <row r="86" spans="1:8" ht="13.5" customHeight="1" x14ac:dyDescent="0.25">
      <c r="A86" s="4"/>
      <c r="B86" s="105"/>
      <c r="C86" s="36" t="s">
        <v>36</v>
      </c>
      <c r="D86" s="37"/>
      <c r="E86" s="37"/>
      <c r="F86" s="37"/>
      <c r="G86" s="38"/>
      <c r="H86" s="98">
        <f>SUM(H82:H85)</f>
        <v>465000</v>
      </c>
    </row>
    <row r="87" spans="1:8" ht="12" customHeight="1" x14ac:dyDescent="0.25">
      <c r="A87" s="2"/>
      <c r="B87" s="103"/>
      <c r="C87" s="55"/>
      <c r="D87" s="55"/>
      <c r="E87" s="55"/>
      <c r="F87" s="55"/>
      <c r="G87" s="56"/>
      <c r="H87" s="56"/>
    </row>
    <row r="88" spans="1:8" ht="12" customHeight="1" x14ac:dyDescent="0.25">
      <c r="A88" s="52"/>
      <c r="B88" s="102"/>
      <c r="C88" s="57" t="s">
        <v>37</v>
      </c>
      <c r="D88" s="58"/>
      <c r="E88" s="58"/>
      <c r="F88" s="58"/>
      <c r="G88" s="58"/>
      <c r="H88" s="59">
        <f>H29+H43+H78+H86</f>
        <v>7079000</v>
      </c>
    </row>
    <row r="89" spans="1:8" ht="12" customHeight="1" x14ac:dyDescent="0.25">
      <c r="A89" s="52"/>
      <c r="B89" s="102"/>
      <c r="C89" s="60" t="s">
        <v>38</v>
      </c>
      <c r="D89" s="41"/>
      <c r="E89" s="41"/>
      <c r="F89" s="41"/>
      <c r="G89" s="41"/>
      <c r="H89" s="61">
        <f>H88*0.05</f>
        <v>353950</v>
      </c>
    </row>
    <row r="90" spans="1:8" ht="12" customHeight="1" x14ac:dyDescent="0.25">
      <c r="A90" s="52"/>
      <c r="B90" s="102"/>
      <c r="C90" s="62" t="s">
        <v>39</v>
      </c>
      <c r="D90" s="40"/>
      <c r="E90" s="40"/>
      <c r="F90" s="40"/>
      <c r="G90" s="40"/>
      <c r="H90" s="63">
        <f>H89+H88</f>
        <v>7432950</v>
      </c>
    </row>
    <row r="91" spans="1:8" ht="12" customHeight="1" x14ac:dyDescent="0.25">
      <c r="A91" s="52"/>
      <c r="B91" s="102"/>
      <c r="C91" s="60" t="s">
        <v>40</v>
      </c>
      <c r="D91" s="41"/>
      <c r="E91" s="41"/>
      <c r="F91" s="41"/>
      <c r="G91" s="41"/>
      <c r="H91" s="61">
        <f>H12</f>
        <v>15000000</v>
      </c>
    </row>
    <row r="92" spans="1:8" ht="12" customHeight="1" x14ac:dyDescent="0.25">
      <c r="A92" s="52"/>
      <c r="B92" s="102"/>
      <c r="C92" s="64" t="s">
        <v>41</v>
      </c>
      <c r="D92" s="65"/>
      <c r="E92" s="65"/>
      <c r="F92" s="65"/>
      <c r="G92" s="65"/>
      <c r="H92" s="66">
        <f>H91-H90</f>
        <v>7567050</v>
      </c>
    </row>
    <row r="93" spans="1:8" ht="12" customHeight="1" x14ac:dyDescent="0.25">
      <c r="A93" s="52"/>
      <c r="B93" s="102"/>
      <c r="C93" s="53" t="s">
        <v>42</v>
      </c>
      <c r="D93" s="54"/>
      <c r="E93" s="54"/>
      <c r="F93" s="54"/>
      <c r="G93" s="54"/>
      <c r="H93" s="49"/>
    </row>
    <row r="94" spans="1:8" ht="12.75" customHeight="1" thickBot="1" x14ac:dyDescent="0.3">
      <c r="A94" s="52"/>
      <c r="B94" s="102"/>
      <c r="C94" s="67"/>
      <c r="D94" s="54"/>
      <c r="E94" s="54"/>
      <c r="F94" s="54"/>
      <c r="G94" s="54"/>
      <c r="H94" s="49"/>
    </row>
    <row r="95" spans="1:8" ht="12" customHeight="1" x14ac:dyDescent="0.25">
      <c r="A95" s="52"/>
      <c r="B95" s="102"/>
      <c r="C95" s="79" t="s">
        <v>43</v>
      </c>
      <c r="D95" s="80"/>
      <c r="E95" s="80"/>
      <c r="F95" s="80"/>
      <c r="G95" s="81"/>
      <c r="H95" s="49"/>
    </row>
    <row r="96" spans="1:8" ht="12" customHeight="1" x14ac:dyDescent="0.25">
      <c r="A96" s="52"/>
      <c r="B96" s="102"/>
      <c r="C96" s="82" t="s">
        <v>44</v>
      </c>
      <c r="D96" s="51"/>
      <c r="E96" s="51"/>
      <c r="F96" s="51"/>
      <c r="G96" s="83"/>
      <c r="H96" s="49"/>
    </row>
    <row r="97" spans="1:8" ht="12" customHeight="1" x14ac:dyDescent="0.25">
      <c r="A97" s="52"/>
      <c r="B97" s="102"/>
      <c r="C97" s="82" t="s">
        <v>45</v>
      </c>
      <c r="D97" s="51"/>
      <c r="E97" s="51"/>
      <c r="F97" s="51"/>
      <c r="G97" s="83"/>
      <c r="H97" s="49"/>
    </row>
    <row r="98" spans="1:8" ht="12" customHeight="1" x14ac:dyDescent="0.25">
      <c r="A98" s="52"/>
      <c r="B98" s="102"/>
      <c r="C98" s="82" t="s">
        <v>46</v>
      </c>
      <c r="D98" s="51"/>
      <c r="E98" s="51"/>
      <c r="F98" s="51"/>
      <c r="G98" s="83"/>
      <c r="H98" s="49"/>
    </row>
    <row r="99" spans="1:8" ht="12" customHeight="1" x14ac:dyDescent="0.25">
      <c r="A99" s="52"/>
      <c r="B99" s="102"/>
      <c r="C99" s="82" t="s">
        <v>47</v>
      </c>
      <c r="D99" s="51"/>
      <c r="E99" s="51"/>
      <c r="F99" s="51"/>
      <c r="G99" s="83"/>
      <c r="H99" s="49"/>
    </row>
    <row r="100" spans="1:8" ht="12" customHeight="1" x14ac:dyDescent="0.25">
      <c r="A100" s="52"/>
      <c r="B100" s="102"/>
      <c r="C100" s="82" t="s">
        <v>48</v>
      </c>
      <c r="D100" s="51"/>
      <c r="E100" s="51"/>
      <c r="F100" s="51"/>
      <c r="G100" s="83"/>
      <c r="H100" s="49"/>
    </row>
    <row r="101" spans="1:8" ht="12.75" customHeight="1" thickBot="1" x14ac:dyDescent="0.3">
      <c r="A101" s="52"/>
      <c r="B101" s="102"/>
      <c r="C101" s="84" t="s">
        <v>49</v>
      </c>
      <c r="D101" s="85"/>
      <c r="E101" s="85"/>
      <c r="F101" s="85"/>
      <c r="G101" s="86"/>
      <c r="H101" s="49"/>
    </row>
    <row r="102" spans="1:8" ht="12.75" customHeight="1" x14ac:dyDescent="0.25">
      <c r="A102" s="52"/>
      <c r="B102" s="102"/>
      <c r="C102" s="77"/>
      <c r="D102" s="51"/>
      <c r="E102" s="51"/>
      <c r="F102" s="51"/>
      <c r="G102" s="51"/>
      <c r="H102" s="49"/>
    </row>
    <row r="103" spans="1:8" ht="15" customHeight="1" thickBot="1" x14ac:dyDescent="0.3">
      <c r="A103" s="52"/>
      <c r="B103" s="102"/>
      <c r="C103" s="172" t="s">
        <v>50</v>
      </c>
      <c r="D103" s="173"/>
      <c r="E103" s="76"/>
      <c r="F103" s="43"/>
      <c r="G103" s="43"/>
      <c r="H103" s="49"/>
    </row>
    <row r="104" spans="1:8" ht="12" customHeight="1" x14ac:dyDescent="0.25">
      <c r="A104" s="52"/>
      <c r="B104" s="102"/>
      <c r="C104" s="69" t="s">
        <v>35</v>
      </c>
      <c r="D104" s="170" t="s">
        <v>51</v>
      </c>
      <c r="E104" s="70" t="s">
        <v>52</v>
      </c>
      <c r="F104" s="43"/>
      <c r="G104" s="43"/>
      <c r="H104" s="49"/>
    </row>
    <row r="105" spans="1:8" ht="12" customHeight="1" x14ac:dyDescent="0.25">
      <c r="A105" s="52"/>
      <c r="B105" s="102"/>
      <c r="C105" s="71" t="s">
        <v>53</v>
      </c>
      <c r="D105" s="44">
        <v>4280000</v>
      </c>
      <c r="E105" s="72">
        <f>(D105/D111)</f>
        <v>0.57581444783026925</v>
      </c>
      <c r="F105" s="43"/>
      <c r="G105" s="43"/>
      <c r="H105" s="49"/>
    </row>
    <row r="106" spans="1:8" ht="12" customHeight="1" x14ac:dyDescent="0.25">
      <c r="A106" s="52"/>
      <c r="B106" s="102"/>
      <c r="C106" s="71" t="s">
        <v>54</v>
      </c>
      <c r="D106" s="45">
        <v>0</v>
      </c>
      <c r="E106" s="72">
        <v>0</v>
      </c>
      <c r="F106" s="43"/>
      <c r="G106" s="43"/>
      <c r="H106" s="49"/>
    </row>
    <row r="107" spans="1:8" ht="12" customHeight="1" x14ac:dyDescent="0.25">
      <c r="A107" s="52"/>
      <c r="B107" s="102"/>
      <c r="C107" s="71" t="s">
        <v>55</v>
      </c>
      <c r="D107" s="44">
        <v>700000</v>
      </c>
      <c r="E107" s="72">
        <f>(D107/D111)</f>
        <v>9.4175260159156185E-2</v>
      </c>
      <c r="F107" s="43"/>
      <c r="G107" s="43"/>
      <c r="H107" s="49"/>
    </row>
    <row r="108" spans="1:8" ht="12" customHeight="1" x14ac:dyDescent="0.25">
      <c r="A108" s="52"/>
      <c r="B108" s="102"/>
      <c r="C108" s="71" t="s">
        <v>28</v>
      </c>
      <c r="D108" s="44">
        <f>H78</f>
        <v>1634000</v>
      </c>
      <c r="E108" s="72">
        <f>(D108/D111)</f>
        <v>0.21983196442865888</v>
      </c>
      <c r="F108" s="43"/>
      <c r="G108" s="43"/>
      <c r="H108" s="49"/>
    </row>
    <row r="109" spans="1:8" ht="12" customHeight="1" x14ac:dyDescent="0.25">
      <c r="A109" s="52"/>
      <c r="B109" s="102"/>
      <c r="C109" s="71" t="s">
        <v>56</v>
      </c>
      <c r="D109" s="46">
        <v>465000</v>
      </c>
      <c r="E109" s="72">
        <f>(D109/D111)</f>
        <v>6.2559279962868045E-2</v>
      </c>
      <c r="F109" s="48"/>
      <c r="G109" s="48"/>
      <c r="H109" s="49"/>
    </row>
    <row r="110" spans="1:8" ht="12" customHeight="1" x14ac:dyDescent="0.25">
      <c r="A110" s="52"/>
      <c r="B110" s="102"/>
      <c r="C110" s="71" t="s">
        <v>57</v>
      </c>
      <c r="D110" s="46">
        <f>H89</f>
        <v>353950</v>
      </c>
      <c r="E110" s="72">
        <f>(D110/D111)</f>
        <v>4.7619047619047616E-2</v>
      </c>
      <c r="F110" s="48"/>
      <c r="G110" s="48"/>
      <c r="H110" s="49"/>
    </row>
    <row r="111" spans="1:8" ht="12.75" customHeight="1" thickBot="1" x14ac:dyDescent="0.3">
      <c r="A111" s="52"/>
      <c r="B111" s="102"/>
      <c r="C111" s="73" t="s">
        <v>58</v>
      </c>
      <c r="D111" s="74">
        <f>SUM(D105:D110)</f>
        <v>7432950</v>
      </c>
      <c r="E111" s="75">
        <f>SUM(E105:E110)</f>
        <v>1</v>
      </c>
      <c r="F111" s="48"/>
      <c r="G111" s="48"/>
      <c r="H111" s="49"/>
    </row>
    <row r="112" spans="1:8" ht="12" customHeight="1" x14ac:dyDescent="0.25">
      <c r="A112" s="52"/>
      <c r="B112" s="102"/>
      <c r="C112" s="67"/>
      <c r="D112" s="54"/>
      <c r="E112" s="54"/>
      <c r="F112" s="54"/>
      <c r="G112" s="54"/>
      <c r="H112" s="49"/>
    </row>
    <row r="113" spans="1:8" ht="12.75" customHeight="1" x14ac:dyDescent="0.25">
      <c r="A113" s="52"/>
      <c r="B113" s="102"/>
      <c r="C113" s="68"/>
      <c r="D113" s="54"/>
      <c r="E113" s="54"/>
      <c r="F113" s="54"/>
      <c r="G113" s="54"/>
      <c r="H113" s="49"/>
    </row>
    <row r="114" spans="1:8" ht="12" customHeight="1" thickBot="1" x14ac:dyDescent="0.3">
      <c r="A114" s="42"/>
      <c r="B114" s="102"/>
      <c r="C114" s="88"/>
      <c r="D114" s="89" t="s">
        <v>151</v>
      </c>
      <c r="E114" s="90"/>
      <c r="F114" s="91"/>
      <c r="G114" s="47"/>
      <c r="H114" s="49"/>
    </row>
    <row r="115" spans="1:8" ht="12" customHeight="1" x14ac:dyDescent="0.25">
      <c r="A115" s="52"/>
      <c r="B115" s="102"/>
      <c r="C115" s="92" t="s">
        <v>152</v>
      </c>
      <c r="D115" s="148">
        <v>8000</v>
      </c>
      <c r="E115" s="148">
        <v>10000</v>
      </c>
      <c r="F115" s="149">
        <v>12000</v>
      </c>
      <c r="G115" s="87"/>
      <c r="H115" s="50"/>
    </row>
    <row r="116" spans="1:8" ht="12.75" customHeight="1" thickBot="1" x14ac:dyDescent="0.3">
      <c r="A116" s="52"/>
      <c r="B116" s="102"/>
      <c r="C116" s="73" t="s">
        <v>153</v>
      </c>
      <c r="D116" s="150">
        <f>(H90/D115)</f>
        <v>929.11874999999998</v>
      </c>
      <c r="E116" s="150">
        <f>(H90/E115)</f>
        <v>743.29499999999996</v>
      </c>
      <c r="F116" s="151">
        <f>(H90/F115)</f>
        <v>619.41250000000002</v>
      </c>
      <c r="G116" s="87"/>
      <c r="H116" s="50"/>
    </row>
    <row r="117" spans="1:8" ht="15.6" customHeight="1" x14ac:dyDescent="0.25">
      <c r="A117" s="52"/>
      <c r="B117" s="102"/>
      <c r="C117" s="78" t="s">
        <v>59</v>
      </c>
      <c r="D117" s="51"/>
      <c r="E117" s="51"/>
      <c r="F117" s="51"/>
      <c r="G117" s="51"/>
      <c r="H117" s="51"/>
    </row>
  </sheetData>
  <mergeCells count="8">
    <mergeCell ref="C103:D103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2021-03-24T18:15:18Z</dcterms:modified>
</cp:coreProperties>
</file>