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La Ligua\"/>
    </mc:Choice>
  </mc:AlternateContent>
  <bookViews>
    <workbookView xWindow="0" yWindow="0" windowWidth="20490" windowHeight="7155"/>
  </bookViews>
  <sheets>
    <sheet name="Clavel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8" i="1" l="1"/>
  <c r="D105" i="1"/>
  <c r="G63" i="1"/>
  <c r="G64" i="1"/>
  <c r="G65" i="1"/>
  <c r="G66" i="1"/>
  <c r="G67" i="1"/>
  <c r="G68" i="1"/>
  <c r="G69" i="1"/>
  <c r="G50" i="1"/>
  <c r="G51" i="1"/>
  <c r="G52" i="1"/>
  <c r="G53" i="1"/>
  <c r="G54" i="1"/>
  <c r="G55" i="1"/>
  <c r="G56" i="1"/>
  <c r="G57" i="1"/>
  <c r="G58" i="1"/>
  <c r="G59" i="1"/>
  <c r="G60" i="1"/>
  <c r="G75" i="1"/>
  <c r="G62" i="1"/>
  <c r="G22" i="1"/>
  <c r="G23" i="1"/>
  <c r="G24" i="1"/>
  <c r="G25" i="1"/>
  <c r="G26" i="1"/>
  <c r="G27" i="1"/>
  <c r="G28" i="1"/>
  <c r="G29" i="1"/>
  <c r="G30" i="1"/>
  <c r="G31" i="1"/>
  <c r="G32" i="1"/>
  <c r="G37" i="1"/>
  <c r="G38" i="1"/>
  <c r="C96" i="1"/>
  <c r="G74" i="1"/>
  <c r="G76" i="1"/>
  <c r="C99" i="1"/>
  <c r="G49" i="1"/>
  <c r="G43" i="1"/>
  <c r="G42" i="1"/>
  <c r="G21" i="1"/>
  <c r="G12" i="1"/>
  <c r="G81" i="1"/>
  <c r="G33" i="1"/>
  <c r="C95" i="1"/>
  <c r="G70" i="1"/>
  <c r="G44" i="1" l="1"/>
  <c r="G78" i="1" s="1"/>
  <c r="G79" i="1" s="1"/>
  <c r="C97" i="1" l="1"/>
  <c r="G80" i="1"/>
  <c r="C100" i="1"/>
  <c r="C101" i="1"/>
  <c r="D99" i="1" l="1"/>
  <c r="D95" i="1"/>
  <c r="D98" i="1"/>
  <c r="E106" i="1"/>
  <c r="C106" i="1"/>
  <c r="D106" i="1"/>
  <c r="G82" i="1"/>
  <c r="D97" i="1"/>
  <c r="D100" i="1"/>
  <c r="D101" i="1" l="1"/>
</calcChain>
</file>

<file path=xl/sharedStrings.xml><?xml version="1.0" encoding="utf-8"?>
<sst xmlns="http://schemas.openxmlformats.org/spreadsheetml/2006/main" count="203" uniqueCount="116">
  <si>
    <t>RUBRO O CULTIVO</t>
  </si>
  <si>
    <t>CLAVEL</t>
  </si>
  <si>
    <t>RENDIMIENTO (varas/Há.)</t>
  </si>
  <si>
    <t>VARIEDAD</t>
  </si>
  <si>
    <t xml:space="preserve">Morgan, Gran Slam, Dover, Niagara, Bizet, Kleos, Hermes, Miro Giallo, Evolution, </t>
  </si>
  <si>
    <t>FECHA ESTIMADA  PRECIO VENTA</t>
  </si>
  <si>
    <t>Promedio anual</t>
  </si>
  <si>
    <t>NIVEL TECNOLÓGICO</t>
  </si>
  <si>
    <t>Medio</t>
  </si>
  <si>
    <t>PRECIO ESPERADO ($/vara)</t>
  </si>
  <si>
    <t>REGIÓN</t>
  </si>
  <si>
    <t>Valparaíso</t>
  </si>
  <si>
    <t>INGRESO ESPERADO, con IVA ($)</t>
  </si>
  <si>
    <t>AGENCIA DE ÁREA</t>
  </si>
  <si>
    <t>La Ligua</t>
  </si>
  <si>
    <t>DESTINO PRODUCCION</t>
  </si>
  <si>
    <t>Mercado local - regional</t>
  </si>
  <si>
    <t>COMUNA/LOCALIDAD</t>
  </si>
  <si>
    <t>FECHA DE COSECHA</t>
  </si>
  <si>
    <t>Todo el año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</si>
  <si>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</si>
  <si>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</si>
  <si>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</si>
  <si>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</si>
  <si>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</si>
  <si>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</si>
  <si>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</si>
  <si>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</si>
  <si>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</si>
  <si>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</si>
  <si>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</si>
  <si>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de cancha</t>
  </si>
  <si>
    <t>JH</t>
  </si>
  <si>
    <t>Julio-Nov</t>
  </si>
  <si>
    <t>Plantación</t>
  </si>
  <si>
    <t>Agosto-Nov</t>
  </si>
  <si>
    <t>Pinzado</t>
  </si>
  <si>
    <t>Octubre-enero</t>
  </si>
  <si>
    <t>Mallas</t>
  </si>
  <si>
    <t>Encanaste</t>
  </si>
  <si>
    <t>Desbrote</t>
  </si>
  <si>
    <t>Cosecha</t>
  </si>
  <si>
    <t>Clasificación</t>
  </si>
  <si>
    <t>Fumigación</t>
  </si>
  <si>
    <t>Desmalezar</t>
  </si>
  <si>
    <t>Fertirriego</t>
  </si>
  <si>
    <t>Cortina</t>
  </si>
  <si>
    <t>Subtotal Jornadas Hombre</t>
  </si>
  <si>
    <t>JORNADAS ANIMAL</t>
  </si>
  <si>
    <t>Subtotal Jornadas Animal</t>
  </si>
  <si>
    <t>MAQUINARIA</t>
  </si>
  <si>
    <t>Aradura y rastraje  (Tractor 25 Hp)</t>
  </si>
  <si>
    <t>JM</t>
  </si>
  <si>
    <t>Preparación de Canchas (Motocultivador)</t>
  </si>
  <si>
    <t>Subtotal Costo Maquinaria</t>
  </si>
  <si>
    <t>INSUMOS</t>
  </si>
  <si>
    <t>Insumos</t>
  </si>
  <si>
    <t>Unidad (Kg/l/u)</t>
  </si>
  <si>
    <t>Cantidad (Kg/l/u)</t>
  </si>
  <si>
    <t>FERTILIZANTES</t>
  </si>
  <si>
    <t>Nitrato de Potasio</t>
  </si>
  <si>
    <t>Kg</t>
  </si>
  <si>
    <t>Nitrato de Calcio</t>
  </si>
  <si>
    <t>Sulfato de Magnesio</t>
  </si>
  <si>
    <t>Ácido Bórico</t>
  </si>
  <si>
    <t xml:space="preserve">Fosfato monoamónico </t>
  </si>
  <si>
    <t>Yeso Agrícola</t>
  </si>
  <si>
    <t>Nit One 25</t>
  </si>
  <si>
    <t>Ácido Fosfórico</t>
  </si>
  <si>
    <t>Calcio Boro Foliar</t>
  </si>
  <si>
    <t>Lt</t>
  </si>
  <si>
    <t>Terra Sorb Foliar</t>
  </si>
  <si>
    <t>Bioestimulante Kelpak</t>
  </si>
  <si>
    <t>Terra Sorb Radicular</t>
  </si>
  <si>
    <t>FITOSANITARIOS</t>
  </si>
  <si>
    <t>Triplex 600 SC</t>
  </si>
  <si>
    <t>Troya 4 EC</t>
  </si>
  <si>
    <t>Balazo 90 SP</t>
  </si>
  <si>
    <t>Benomil 50 WP</t>
  </si>
  <si>
    <t>Captan 20 WP</t>
  </si>
  <si>
    <t>Karate Zeon 050 CS</t>
  </si>
  <si>
    <t>Abamite 1,8% EC</t>
  </si>
  <si>
    <t>LI 700</t>
  </si>
  <si>
    <t>Subtotal Insumos</t>
  </si>
  <si>
    <t>OTROS</t>
  </si>
  <si>
    <t>Item</t>
  </si>
  <si>
    <t>Electricidad</t>
  </si>
  <si>
    <t>Kw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</si>
  <si>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</si>
  <si>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</si>
  <si>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</si>
  <si>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</si>
  <si>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</si>
  <si>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</si>
  <si>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</si>
  <si>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</si>
  <si>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</si>
  <si>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</si>
  <si>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</si>
  <si>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</si>
  <si>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</si>
  <si>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</si>
  <si>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</si>
  <si>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</si>
  <si>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</si>
  <si>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</si>
  <si>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</si>
  <si>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</si>
  <si>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</si>
  <si>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</si>
  <si>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</si>
  <si>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($/vara)</t>
  </si>
  <si>
    <t>Rendimiento (varas/hà)</t>
  </si>
  <si>
    <t>Costo unitario ($/vara (*)</t>
  </si>
  <si>
    <t>(*): Este valor representa el valor mìnimo de venta del producto</t>
  </si>
  <si>
    <t>Gestiòn especializada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</si>
</sst>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$&quot;* #,##0_ ;_ &quot;$&quot;* \-#,##0_ ;_ &quot;$&quot;* &quot;-&quot;_ ;_ @_ "/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0.0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2" fontId="20" fillId="0" borderId="0" applyFont="0" applyFill="0" applyBorder="0" applyAlignment="0" applyProtection="0"/>
  </cellStyleXfs>
  <cellXfs count="16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10" fillId="9" borderId="52" xfId="0" applyFont="1" applyFill="1" applyBorder="1" applyAlignment="1">
      <alignment horizontal="center" vertical="center"/>
    </xf>
    <xf numFmtId="166" fontId="13" fillId="8" borderId="40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/>
    </xf>
    <xf numFmtId="0" fontId="15" fillId="7" borderId="22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9" fillId="3" borderId="57" xfId="0" applyNumberFormat="1" applyFont="1" applyFill="1" applyBorder="1" applyAlignment="1">
      <alignment vertical="center"/>
    </xf>
    <xf numFmtId="0" fontId="9" fillId="3" borderId="57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vertical="center"/>
    </xf>
    <xf numFmtId="3" fontId="9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 applyAlignment="1"/>
    <xf numFmtId="3" fontId="13" fillId="8" borderId="54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164" fontId="4" fillId="2" borderId="6" xfId="0" applyNumberFormat="1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 wrapText="1"/>
    </xf>
    <xf numFmtId="3" fontId="7" fillId="3" borderId="15" xfId="0" applyNumberFormat="1" applyFont="1" applyFill="1" applyBorder="1" applyAlignment="1">
      <alignment horizontal="center" vertical="center"/>
    </xf>
    <xf numFmtId="167" fontId="19" fillId="0" borderId="58" xfId="0" applyNumberFormat="1" applyFont="1" applyBorder="1" applyAlignment="1" applyProtection="1">
      <alignment horizontal="center"/>
      <protection locked="0"/>
    </xf>
    <xf numFmtId="42" fontId="19" fillId="0" borderId="55" xfId="1" applyFont="1" applyBorder="1" applyAlignment="1" applyProtection="1">
      <alignment horizontal="center"/>
      <protection locked="0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oneda [0]" xfId="1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4900902" y="921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67</xdr:row>
      <xdr:rowOff>104692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4900902" y="1187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68</xdr:row>
      <xdr:rowOff>104692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67</xdr:row>
      <xdr:rowOff>104692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900902" y="1187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68</xdr:row>
      <xdr:rowOff>104692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68</xdr:row>
      <xdr:rowOff>104692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60</xdr:row>
      <xdr:rowOff>104692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60</xdr:row>
      <xdr:rowOff>104692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104692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104692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104692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104692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104692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104692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104692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104692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66</xdr:row>
      <xdr:rowOff>104692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66</xdr:row>
      <xdr:rowOff>104692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47</xdr:row>
      <xdr:rowOff>43401</xdr:rowOff>
    </xdr:from>
    <xdr:ext cx="192120" cy="291016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3211582" y="8606376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5224752" y="8343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5224752" y="8667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104692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104692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29" name="1 CuadroTexto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30" name="1 CuadroTexto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31" name="1 CuadroTexto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33" name="1 CuadroTexto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104692</xdr:rowOff>
    </xdr:from>
    <xdr:ext cx="184731" cy="264560"/>
    <xdr:sp macro="" textlink="">
      <xdr:nvSpPr>
        <xdr:cNvPr id="34" name="1 CuadroTexto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57</xdr:row>
      <xdr:rowOff>104692</xdr:rowOff>
    </xdr:from>
    <xdr:ext cx="184731" cy="264560"/>
    <xdr:sp macro="" textlink="">
      <xdr:nvSpPr>
        <xdr:cNvPr id="35" name="1 CuadroTexto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104692</xdr:rowOff>
    </xdr:from>
    <xdr:ext cx="184731" cy="264560"/>
    <xdr:sp macro="" textlink="">
      <xdr:nvSpPr>
        <xdr:cNvPr id="36" name="1 CuadroTexto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7" name="1 CuadroTexto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5024727" y="981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48</xdr:row>
      <xdr:rowOff>43401</xdr:rowOff>
    </xdr:from>
    <xdr:ext cx="192120" cy="291016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2821057" y="926360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39" name="1 CuadroTexto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024727" y="9020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40" name="1 CuadroTexto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41" name="1 CuadroTexto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42" name="1 CuadroTexto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3" name="1 CuadroTexto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5024727" y="981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44" name="1 CuadroTexto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5024727" y="9972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45" name="1 CuadroTexto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46" name="1 CuadroTexto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47" name="1 CuadroTexto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5024727" y="10458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104692</xdr:rowOff>
    </xdr:from>
    <xdr:ext cx="184731" cy="264560"/>
    <xdr:sp macro="" textlink="">
      <xdr:nvSpPr>
        <xdr:cNvPr id="48" name="1 CuadroTexto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5024727" y="106202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57</xdr:row>
      <xdr:rowOff>104692</xdr:rowOff>
    </xdr:from>
    <xdr:ext cx="184731" cy="264560"/>
    <xdr:sp macro="" textlink="">
      <xdr:nvSpPr>
        <xdr:cNvPr id="49" name="1 CuadroTexto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5024727" y="10782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104692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5024727" y="109441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60</xdr:row>
      <xdr:rowOff>104692</xdr:rowOff>
    </xdr:from>
    <xdr:ext cx="184731" cy="264560"/>
    <xdr:sp macro="" textlink="">
      <xdr:nvSpPr>
        <xdr:cNvPr id="51" name="1 CuadroTexto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104692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104692</xdr:rowOff>
    </xdr:from>
    <xdr:ext cx="184731" cy="264560"/>
    <xdr:sp macro="" textlink="">
      <xdr:nvSpPr>
        <xdr:cNvPr id="53" name="1 CuadroTexto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60</xdr:row>
      <xdr:rowOff>104692</xdr:rowOff>
    </xdr:from>
    <xdr:ext cx="184731" cy="264560"/>
    <xdr:sp macro="" textlink="">
      <xdr:nvSpPr>
        <xdr:cNvPr id="54" name="1 CuadroTexto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104692</xdr:rowOff>
    </xdr:from>
    <xdr:ext cx="184731" cy="264560"/>
    <xdr:sp macro="" textlink="">
      <xdr:nvSpPr>
        <xdr:cNvPr id="55" name="1 CuadroTexto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104692</xdr:rowOff>
    </xdr:from>
    <xdr:ext cx="184731" cy="264560"/>
    <xdr:sp macro="" textlink="">
      <xdr:nvSpPr>
        <xdr:cNvPr id="56" name="1 CuadroTexto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104692</xdr:rowOff>
    </xdr:from>
    <xdr:ext cx="184731" cy="264560"/>
    <xdr:sp macro="" textlink="">
      <xdr:nvSpPr>
        <xdr:cNvPr id="57" name="1 CuadroTexto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104692</xdr:rowOff>
    </xdr:from>
    <xdr:ext cx="184731" cy="264560"/>
    <xdr:sp macro="" textlink="">
      <xdr:nvSpPr>
        <xdr:cNvPr id="58" name="1 CuadroTexto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104692</xdr:rowOff>
    </xdr:from>
    <xdr:ext cx="184731" cy="264560"/>
    <xdr:sp macro="" textlink="">
      <xdr:nvSpPr>
        <xdr:cNvPr id="59" name="1 CuadroTexto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104692</xdr:rowOff>
    </xdr:from>
    <xdr:ext cx="184731" cy="264560"/>
    <xdr:sp macro="" textlink="">
      <xdr:nvSpPr>
        <xdr:cNvPr id="60" name="1 CuadroTexto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104692</xdr:rowOff>
    </xdr:from>
    <xdr:ext cx="184731" cy="264560"/>
    <xdr:sp macro="" textlink="">
      <xdr:nvSpPr>
        <xdr:cNvPr id="61" name="1 CuadroTexto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61</xdr:row>
      <xdr:rowOff>104692</xdr:rowOff>
    </xdr:from>
    <xdr:ext cx="184731" cy="264560"/>
    <xdr:sp macro="" textlink="">
      <xdr:nvSpPr>
        <xdr:cNvPr id="62" name="1 CuadroTexto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104692</xdr:rowOff>
    </xdr:from>
    <xdr:ext cx="184731" cy="264560"/>
    <xdr:sp macro="" textlink="">
      <xdr:nvSpPr>
        <xdr:cNvPr id="63" name="1 CuadroTexto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104692</xdr:rowOff>
    </xdr:from>
    <xdr:ext cx="184731" cy="264560"/>
    <xdr:sp macro="" textlink="">
      <xdr:nvSpPr>
        <xdr:cNvPr id="64" name="1 CuadroTexto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104692</xdr:rowOff>
    </xdr:from>
    <xdr:ext cx="184731" cy="264560"/>
    <xdr:sp macro="" textlink="">
      <xdr:nvSpPr>
        <xdr:cNvPr id="65" name="1 CuadroTexto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62</xdr:row>
      <xdr:rowOff>104692</xdr:rowOff>
    </xdr:from>
    <xdr:ext cx="184731" cy="264560"/>
    <xdr:sp macro="" textlink="">
      <xdr:nvSpPr>
        <xdr:cNvPr id="66" name="1 CuadroTexto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104692</xdr:rowOff>
    </xdr:from>
    <xdr:ext cx="184731" cy="264560"/>
    <xdr:sp macro="" textlink="">
      <xdr:nvSpPr>
        <xdr:cNvPr id="67" name="1 CuadroTexto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104692</xdr:rowOff>
    </xdr:from>
    <xdr:ext cx="184731" cy="264560"/>
    <xdr:sp macro="" textlink="">
      <xdr:nvSpPr>
        <xdr:cNvPr id="68" name="1 CuadroTexto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104692</xdr:rowOff>
    </xdr:from>
    <xdr:ext cx="184731" cy="264560"/>
    <xdr:sp macro="" textlink="">
      <xdr:nvSpPr>
        <xdr:cNvPr id="69" name="1 CuadroTexto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63</xdr:row>
      <xdr:rowOff>104692</xdr:rowOff>
    </xdr:from>
    <xdr:ext cx="184731" cy="264560"/>
    <xdr:sp macro="" textlink="">
      <xdr:nvSpPr>
        <xdr:cNvPr id="70" name="1 CuadroTexto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104692</xdr:rowOff>
    </xdr:from>
    <xdr:ext cx="184731" cy="264560"/>
    <xdr:sp macro="" textlink="">
      <xdr:nvSpPr>
        <xdr:cNvPr id="71" name="1 CuadroTexto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104692</xdr:rowOff>
    </xdr:from>
    <xdr:ext cx="184731" cy="264560"/>
    <xdr:sp macro="" textlink="">
      <xdr:nvSpPr>
        <xdr:cNvPr id="72" name="1 CuadroTexto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104692</xdr:rowOff>
    </xdr:from>
    <xdr:ext cx="184731" cy="264560"/>
    <xdr:sp macro="" textlink="">
      <xdr:nvSpPr>
        <xdr:cNvPr id="73" name="1 CuadroTexto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64</xdr:row>
      <xdr:rowOff>104692</xdr:rowOff>
    </xdr:from>
    <xdr:ext cx="184731" cy="264560"/>
    <xdr:sp macro="" textlink="">
      <xdr:nvSpPr>
        <xdr:cNvPr id="74" name="1 CuadroTexto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104692</xdr:rowOff>
    </xdr:from>
    <xdr:ext cx="184731" cy="264560"/>
    <xdr:sp macro="" textlink="">
      <xdr:nvSpPr>
        <xdr:cNvPr id="75" name="1 CuadroTexto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104692</xdr:rowOff>
    </xdr:from>
    <xdr:ext cx="184731" cy="264560"/>
    <xdr:sp macro="" textlink="">
      <xdr:nvSpPr>
        <xdr:cNvPr id="76" name="1 CuadroTexto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104692</xdr:rowOff>
    </xdr:from>
    <xdr:ext cx="184731" cy="264560"/>
    <xdr:sp macro="" textlink="">
      <xdr:nvSpPr>
        <xdr:cNvPr id="77" name="1 CuadroTexto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65</xdr:row>
      <xdr:rowOff>104692</xdr:rowOff>
    </xdr:from>
    <xdr:ext cx="184731" cy="264560"/>
    <xdr:sp macro="" textlink="">
      <xdr:nvSpPr>
        <xdr:cNvPr id="78" name="1 CuadroTexto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66</xdr:row>
      <xdr:rowOff>104692</xdr:rowOff>
    </xdr:from>
    <xdr:ext cx="184731" cy="264560"/>
    <xdr:sp macro="" textlink="">
      <xdr:nvSpPr>
        <xdr:cNvPr id="79" name="1 CuadroTexto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66</xdr:row>
      <xdr:rowOff>104692</xdr:rowOff>
    </xdr:from>
    <xdr:ext cx="184731" cy="264560"/>
    <xdr:sp macro="" textlink="">
      <xdr:nvSpPr>
        <xdr:cNvPr id="80" name="1 CuadroTexto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66</xdr:row>
      <xdr:rowOff>104692</xdr:rowOff>
    </xdr:from>
    <xdr:ext cx="184731" cy="264560"/>
    <xdr:sp macro="" textlink="">
      <xdr:nvSpPr>
        <xdr:cNvPr id="81" name="1 CuadroTexto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66</xdr:row>
      <xdr:rowOff>104692</xdr:rowOff>
    </xdr:from>
    <xdr:ext cx="184731" cy="264560"/>
    <xdr:sp macro="" textlink="">
      <xdr:nvSpPr>
        <xdr:cNvPr id="82" name="1 CuadroTexto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67</xdr:row>
      <xdr:rowOff>104692</xdr:rowOff>
    </xdr:from>
    <xdr:ext cx="184731" cy="264560"/>
    <xdr:sp macro="" textlink="">
      <xdr:nvSpPr>
        <xdr:cNvPr id="83" name="1 CuadroTexto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67</xdr:row>
      <xdr:rowOff>104692</xdr:rowOff>
    </xdr:from>
    <xdr:ext cx="184731" cy="264560"/>
    <xdr:sp macro="" textlink="">
      <xdr:nvSpPr>
        <xdr:cNvPr id="84" name="1 CuadroTexto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67</xdr:row>
      <xdr:rowOff>104692</xdr:rowOff>
    </xdr:from>
    <xdr:ext cx="184731" cy="264560"/>
    <xdr:sp macro="" textlink="">
      <xdr:nvSpPr>
        <xdr:cNvPr id="85" name="1 CuadroTexto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67</xdr:row>
      <xdr:rowOff>104692</xdr:rowOff>
    </xdr:from>
    <xdr:ext cx="184731" cy="264560"/>
    <xdr:sp macro="" textlink="">
      <xdr:nvSpPr>
        <xdr:cNvPr id="86" name="1 CuadroTexto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7"/>
  <sheetViews>
    <sheetView showGridLines="0" tabSelected="1" topLeftCell="A88" workbookViewId="0">
      <selection activeCell="B75" sqref="B7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37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123"/>
      <c r="F1" s="2"/>
      <c r="G1" s="2"/>
    </row>
    <row r="2" spans="1:7" ht="15" customHeight="1" x14ac:dyDescent="0.25">
      <c r="A2" s="2"/>
      <c r="B2" s="2"/>
      <c r="C2" s="2"/>
      <c r="D2" s="2"/>
      <c r="E2" s="123"/>
      <c r="F2" s="2"/>
      <c r="G2" s="2"/>
    </row>
    <row r="3" spans="1:7" ht="15" customHeight="1" x14ac:dyDescent="0.25">
      <c r="A3" s="2"/>
      <c r="B3" s="2"/>
      <c r="C3" s="2"/>
      <c r="D3" s="2"/>
      <c r="E3" s="123"/>
      <c r="F3" s="2"/>
      <c r="G3" s="2"/>
    </row>
    <row r="4" spans="1:7" ht="15" customHeight="1" x14ac:dyDescent="0.25">
      <c r="A4" s="2"/>
      <c r="B4" s="2"/>
      <c r="C4" s="2"/>
      <c r="D4" s="2"/>
      <c r="E4" s="123"/>
      <c r="F4" s="2"/>
      <c r="G4" s="2"/>
    </row>
    <row r="5" spans="1:7" ht="15" customHeight="1" x14ac:dyDescent="0.25">
      <c r="A5" s="2"/>
      <c r="B5" s="2"/>
      <c r="C5" s="2"/>
      <c r="D5" s="2"/>
      <c r="E5" s="123"/>
      <c r="F5" s="2"/>
      <c r="G5" s="2"/>
    </row>
    <row r="6" spans="1:7" ht="15" customHeight="1" x14ac:dyDescent="0.25">
      <c r="A6" s="2"/>
      <c r="B6" s="2"/>
      <c r="C6" s="2"/>
      <c r="D6" s="2"/>
      <c r="E6" s="123"/>
      <c r="F6" s="2"/>
      <c r="G6" s="2"/>
    </row>
    <row r="7" spans="1:7" ht="15" customHeight="1" x14ac:dyDescent="0.25">
      <c r="A7" s="2"/>
      <c r="B7" s="2"/>
      <c r="C7" s="2"/>
      <c r="D7" s="2"/>
      <c r="E7" s="123"/>
      <c r="F7" s="2"/>
      <c r="G7" s="2"/>
    </row>
    <row r="8" spans="1:7" ht="15" customHeight="1" x14ac:dyDescent="0.25">
      <c r="A8" s="2"/>
      <c r="B8" s="3"/>
      <c r="C8" s="4"/>
      <c r="D8" s="2"/>
      <c r="E8" s="12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61" t="s">
        <v>2</v>
      </c>
      <c r="F9" s="162"/>
      <c r="G9" s="9">
        <v>950000</v>
      </c>
    </row>
    <row r="10" spans="1:7" ht="38.25" customHeight="1" x14ac:dyDescent="0.25">
      <c r="A10" s="5"/>
      <c r="B10" s="10" t="s">
        <v>3</v>
      </c>
      <c r="C10" s="11" t="s">
        <v>4</v>
      </c>
      <c r="D10" s="12"/>
      <c r="E10" s="159" t="s">
        <v>5</v>
      </c>
      <c r="F10" s="160"/>
      <c r="G10" s="51" t="s">
        <v>6</v>
      </c>
    </row>
    <row r="11" spans="1:7" ht="18" customHeight="1" x14ac:dyDescent="0.25">
      <c r="A11" s="5"/>
      <c r="B11" s="10" t="s">
        <v>7</v>
      </c>
      <c r="C11" s="125" t="s">
        <v>8</v>
      </c>
      <c r="D11" s="12"/>
      <c r="E11" s="159" t="s">
        <v>9</v>
      </c>
      <c r="F11" s="160"/>
      <c r="G11" s="148">
        <v>57</v>
      </c>
    </row>
    <row r="12" spans="1:7" ht="11.25" customHeight="1" x14ac:dyDescent="0.25">
      <c r="A12" s="5"/>
      <c r="B12" s="10" t="s">
        <v>10</v>
      </c>
      <c r="C12" s="11" t="s">
        <v>11</v>
      </c>
      <c r="D12" s="12"/>
      <c r="E12" s="155" t="s">
        <v>12</v>
      </c>
      <c r="F12" s="156"/>
      <c r="G12" s="147">
        <f>(G9*G11)</f>
        <v>54150000</v>
      </c>
    </row>
    <row r="13" spans="1:7" ht="30.75" customHeight="1" x14ac:dyDescent="0.25">
      <c r="A13" s="5"/>
      <c r="B13" s="10" t="s">
        <v>13</v>
      </c>
      <c r="C13" s="125" t="s">
        <v>14</v>
      </c>
      <c r="D13" s="12"/>
      <c r="E13" s="159" t="s">
        <v>15</v>
      </c>
      <c r="F13" s="160"/>
      <c r="G13" s="11" t="s">
        <v>16</v>
      </c>
    </row>
    <row r="14" spans="1:7" ht="13.5" customHeight="1" x14ac:dyDescent="0.25">
      <c r="A14" s="5"/>
      <c r="B14" s="10" t="s">
        <v>17</v>
      </c>
      <c r="C14" s="125" t="s">
        <v>14</v>
      </c>
      <c r="D14" s="12"/>
      <c r="E14" s="159" t="s">
        <v>18</v>
      </c>
      <c r="F14" s="160"/>
      <c r="G14" s="125" t="s">
        <v>19</v>
      </c>
    </row>
    <row r="15" spans="1:7" ht="25.5" customHeight="1" x14ac:dyDescent="0.25">
      <c r="A15" s="5"/>
      <c r="B15" s="10" t="s">
        <v>20</v>
      </c>
      <c r="C15" s="149">
        <v>44228</v>
      </c>
      <c r="D15" s="12"/>
      <c r="E15" s="163" t="s">
        <v>21</v>
      </c>
      <c r="F15" s="164"/>
      <c r="G15" s="11" t="s">
        <v>22</v>
      </c>
    </row>
    <row r="16" spans="1:7" ht="12" customHeight="1" x14ac:dyDescent="0.25">
      <c r="A16" s="2"/>
      <c r="B16" s="14"/>
      <c r="C16" s="15"/>
      <c r="D16" s="16"/>
      <c r="E16" s="126"/>
      <c r="F16" s="17"/>
      <c r="G16" s="18"/>
    </row>
    <row r="17" spans="1:7" ht="12" customHeight="1" x14ac:dyDescent="0.25">
      <c r="A17" s="19"/>
      <c r="B17" s="165" t="s">
        <v>23</v>
      </c>
      <c r="C17" s="166"/>
      <c r="D17" s="166"/>
      <c r="E17" s="166"/>
      <c r="F17" s="166"/>
      <c r="G17" s="166"/>
    </row>
    <row r="18" spans="1:7" ht="12" customHeight="1" x14ac:dyDescent="0.25">
      <c r="A18" s="2"/>
      <c r="B18" s="20"/>
      <c r="C18" s="21"/>
      <c r="D18" s="21"/>
      <c r="E18" s="127"/>
      <c r="F18" s="22"/>
      <c r="G18" s="22"/>
    </row>
    <row r="19" spans="1:7" ht="12" customHeight="1" x14ac:dyDescent="0.25">
      <c r="A19" s="5"/>
      <c r="B19" s="23" t="s">
        <v>24</v>
      </c>
      <c r="C19" s="24"/>
      <c r="D19" s="25"/>
      <c r="E19" s="114"/>
      <c r="F19" s="25"/>
      <c r="G19" s="25"/>
    </row>
    <row r="20" spans="1:7" ht="24" customHeight="1" x14ac:dyDescent="0.25">
      <c r="A20" s="19"/>
      <c r="B20" s="26" t="s">
        <v>25</v>
      </c>
      <c r="C20" s="26" t="s">
        <v>26</v>
      </c>
      <c r="D20" s="26" t="s">
        <v>27</v>
      </c>
      <c r="E20" s="26" t="s">
        <v>28</v>
      </c>
      <c r="F20" s="26" t="s">
        <v>29</v>
      </c>
      <c r="G20" s="26" t="s">
        <v>30</v>
      </c>
    </row>
    <row r="21" spans="1:7" ht="12.75" customHeight="1" x14ac:dyDescent="0.25">
      <c r="A21" s="19"/>
      <c r="B21" s="128" t="s">
        <v>31</v>
      </c>
      <c r="C21" s="27" t="s">
        <v>32</v>
      </c>
      <c r="D21" s="128">
        <v>15</v>
      </c>
      <c r="E21" s="128" t="s">
        <v>33</v>
      </c>
      <c r="F21" s="128">
        <v>20000</v>
      </c>
      <c r="G21" s="147">
        <f>(D21*F21)</f>
        <v>300000</v>
      </c>
    </row>
    <row r="22" spans="1:7" ht="12.75" customHeight="1" x14ac:dyDescent="0.25">
      <c r="A22" s="19"/>
      <c r="B22" s="128" t="s">
        <v>34</v>
      </c>
      <c r="C22" s="27" t="s">
        <v>32</v>
      </c>
      <c r="D22" s="128">
        <v>100</v>
      </c>
      <c r="E22" s="128" t="s">
        <v>35</v>
      </c>
      <c r="F22" s="128">
        <v>20000</v>
      </c>
      <c r="G22" s="147">
        <f t="shared" ref="G22:G32" si="0">(D22*F22)</f>
        <v>2000000</v>
      </c>
    </row>
    <row r="23" spans="1:7" ht="12.75" customHeight="1" x14ac:dyDescent="0.25">
      <c r="A23" s="19"/>
      <c r="B23" s="128" t="s">
        <v>36</v>
      </c>
      <c r="C23" s="27" t="s">
        <v>32</v>
      </c>
      <c r="D23" s="128">
        <v>40</v>
      </c>
      <c r="E23" s="128" t="s">
        <v>37</v>
      </c>
      <c r="F23" s="128">
        <v>20000</v>
      </c>
      <c r="G23" s="147">
        <f t="shared" si="0"/>
        <v>800000</v>
      </c>
    </row>
    <row r="24" spans="1:7" ht="12.75" customHeight="1" x14ac:dyDescent="0.25">
      <c r="A24" s="19"/>
      <c r="B24" s="128" t="s">
        <v>38</v>
      </c>
      <c r="C24" s="27" t="s">
        <v>32</v>
      </c>
      <c r="D24" s="128">
        <v>200</v>
      </c>
      <c r="E24" s="128" t="s">
        <v>19</v>
      </c>
      <c r="F24" s="128">
        <v>20000</v>
      </c>
      <c r="G24" s="147">
        <f t="shared" si="0"/>
        <v>4000000</v>
      </c>
    </row>
    <row r="25" spans="1:7" ht="12.75" customHeight="1" x14ac:dyDescent="0.25">
      <c r="A25" s="19"/>
      <c r="B25" s="128" t="s">
        <v>39</v>
      </c>
      <c r="C25" s="27" t="s">
        <v>32</v>
      </c>
      <c r="D25" s="128">
        <v>200</v>
      </c>
      <c r="E25" s="128" t="s">
        <v>19</v>
      </c>
      <c r="F25" s="128">
        <v>20000</v>
      </c>
      <c r="G25" s="147">
        <f t="shared" si="0"/>
        <v>4000000</v>
      </c>
    </row>
    <row r="26" spans="1:7" ht="12.75" customHeight="1" x14ac:dyDescent="0.25">
      <c r="A26" s="19"/>
      <c r="B26" s="128" t="s">
        <v>40</v>
      </c>
      <c r="C26" s="27" t="s">
        <v>32</v>
      </c>
      <c r="D26" s="128">
        <v>200</v>
      </c>
      <c r="E26" s="128" t="s">
        <v>19</v>
      </c>
      <c r="F26" s="128">
        <v>20000</v>
      </c>
      <c r="G26" s="147">
        <f t="shared" si="0"/>
        <v>4000000</v>
      </c>
    </row>
    <row r="27" spans="1:7" ht="12.75" customHeight="1" x14ac:dyDescent="0.25">
      <c r="A27" s="19"/>
      <c r="B27" s="128" t="s">
        <v>41</v>
      </c>
      <c r="C27" s="27" t="s">
        <v>32</v>
      </c>
      <c r="D27" s="128">
        <v>225</v>
      </c>
      <c r="E27" s="128" t="s">
        <v>19</v>
      </c>
      <c r="F27" s="128">
        <v>20000</v>
      </c>
      <c r="G27" s="147">
        <f t="shared" si="0"/>
        <v>4500000</v>
      </c>
    </row>
    <row r="28" spans="1:7" ht="12.75" customHeight="1" x14ac:dyDescent="0.25">
      <c r="A28" s="19"/>
      <c r="B28" s="128" t="s">
        <v>42</v>
      </c>
      <c r="C28" s="27" t="s">
        <v>32</v>
      </c>
      <c r="D28" s="128">
        <v>225</v>
      </c>
      <c r="E28" s="128" t="s">
        <v>19</v>
      </c>
      <c r="F28" s="128">
        <v>20000</v>
      </c>
      <c r="G28" s="147">
        <f t="shared" si="0"/>
        <v>4500000</v>
      </c>
    </row>
    <row r="29" spans="1:7" ht="12.75" customHeight="1" x14ac:dyDescent="0.25">
      <c r="A29" s="19"/>
      <c r="B29" s="128" t="s">
        <v>43</v>
      </c>
      <c r="C29" s="27" t="s">
        <v>32</v>
      </c>
      <c r="D29" s="128">
        <v>80</v>
      </c>
      <c r="E29" s="128" t="s">
        <v>19</v>
      </c>
      <c r="F29" s="128">
        <v>20000</v>
      </c>
      <c r="G29" s="147">
        <f t="shared" si="0"/>
        <v>1600000</v>
      </c>
    </row>
    <row r="30" spans="1:7" ht="12.75" customHeight="1" x14ac:dyDescent="0.25">
      <c r="A30" s="19"/>
      <c r="B30" s="128" t="s">
        <v>44</v>
      </c>
      <c r="C30" s="27" t="s">
        <v>32</v>
      </c>
      <c r="D30" s="128">
        <v>80</v>
      </c>
      <c r="E30" s="128" t="s">
        <v>19</v>
      </c>
      <c r="F30" s="128">
        <v>20000</v>
      </c>
      <c r="G30" s="147">
        <f t="shared" si="0"/>
        <v>1600000</v>
      </c>
    </row>
    <row r="31" spans="1:7" ht="12.75" customHeight="1" x14ac:dyDescent="0.25">
      <c r="A31" s="19"/>
      <c r="B31" s="128" t="s">
        <v>45</v>
      </c>
      <c r="C31" s="27" t="s">
        <v>32</v>
      </c>
      <c r="D31" s="128">
        <v>45</v>
      </c>
      <c r="E31" s="128" t="s">
        <v>19</v>
      </c>
      <c r="F31" s="128">
        <v>20000</v>
      </c>
      <c r="G31" s="147">
        <f t="shared" si="0"/>
        <v>900000</v>
      </c>
    </row>
    <row r="32" spans="1:7" ht="12.75" customHeight="1" x14ac:dyDescent="0.25">
      <c r="A32" s="19"/>
      <c r="B32" s="128" t="s">
        <v>46</v>
      </c>
      <c r="C32" s="27" t="s">
        <v>32</v>
      </c>
      <c r="D32" s="128">
        <v>18</v>
      </c>
      <c r="E32" s="128" t="s">
        <v>19</v>
      </c>
      <c r="F32" s="128">
        <v>20000</v>
      </c>
      <c r="G32" s="147">
        <f t="shared" si="0"/>
        <v>360000</v>
      </c>
    </row>
    <row r="33" spans="1:11" ht="12.75" customHeight="1" x14ac:dyDescent="0.25">
      <c r="A33" s="19"/>
      <c r="B33" s="28" t="s">
        <v>47</v>
      </c>
      <c r="C33" s="29"/>
      <c r="D33" s="29"/>
      <c r="E33" s="29"/>
      <c r="F33" s="30"/>
      <c r="G33" s="150">
        <f>SUM(G21:G32)</f>
        <v>28560000</v>
      </c>
    </row>
    <row r="34" spans="1:11" ht="12" customHeight="1" x14ac:dyDescent="0.25">
      <c r="A34" s="2"/>
      <c r="B34" s="20"/>
      <c r="C34" s="22"/>
      <c r="D34" s="22"/>
      <c r="E34" s="127"/>
      <c r="F34" s="31"/>
      <c r="G34" s="31"/>
    </row>
    <row r="35" spans="1:11" ht="12" customHeight="1" x14ac:dyDescent="0.25">
      <c r="A35" s="5"/>
      <c r="B35" s="32" t="s">
        <v>48</v>
      </c>
      <c r="C35" s="33"/>
      <c r="D35" s="34"/>
      <c r="E35" s="34"/>
      <c r="F35" s="35"/>
      <c r="G35" s="35"/>
    </row>
    <row r="36" spans="1:11" ht="24" customHeight="1" x14ac:dyDescent="0.25">
      <c r="A36" s="5"/>
      <c r="B36" s="36" t="s">
        <v>25</v>
      </c>
      <c r="C36" s="37" t="s">
        <v>26</v>
      </c>
      <c r="D36" s="37" t="s">
        <v>27</v>
      </c>
      <c r="E36" s="36" t="s">
        <v>28</v>
      </c>
      <c r="F36" s="37" t="s">
        <v>29</v>
      </c>
      <c r="G36" s="36" t="s">
        <v>30</v>
      </c>
    </row>
    <row r="37" spans="1:11" ht="12" customHeight="1" x14ac:dyDescent="0.25">
      <c r="A37" s="5"/>
      <c r="B37" s="38"/>
      <c r="C37" s="39"/>
      <c r="D37" s="39"/>
      <c r="E37" s="39"/>
      <c r="F37" s="112"/>
      <c r="G37" s="112">
        <f>(D37*F37)</f>
        <v>0</v>
      </c>
    </row>
    <row r="38" spans="1:11" ht="12" customHeight="1" x14ac:dyDescent="0.25">
      <c r="A38" s="5"/>
      <c r="B38" s="40" t="s">
        <v>49</v>
      </c>
      <c r="C38" s="41"/>
      <c r="D38" s="41"/>
      <c r="E38" s="41"/>
      <c r="F38" s="42"/>
      <c r="G38" s="113">
        <f>SUM(G37)</f>
        <v>0</v>
      </c>
    </row>
    <row r="39" spans="1:11" ht="12" customHeight="1" x14ac:dyDescent="0.25">
      <c r="A39" s="2"/>
      <c r="B39" s="43"/>
      <c r="C39" s="44"/>
      <c r="D39" s="44"/>
      <c r="E39" s="129"/>
      <c r="F39" s="45"/>
      <c r="G39" s="45"/>
    </row>
    <row r="40" spans="1:11" ht="12" customHeight="1" x14ac:dyDescent="0.25">
      <c r="A40" s="5"/>
      <c r="B40" s="32" t="s">
        <v>50</v>
      </c>
      <c r="C40" s="33"/>
      <c r="D40" s="34"/>
      <c r="E40" s="34"/>
      <c r="F40" s="35"/>
      <c r="G40" s="35"/>
    </row>
    <row r="41" spans="1:11" ht="24" customHeight="1" x14ac:dyDescent="0.25">
      <c r="A41" s="5"/>
      <c r="B41" s="46" t="s">
        <v>25</v>
      </c>
      <c r="C41" s="46" t="s">
        <v>26</v>
      </c>
      <c r="D41" s="46" t="s">
        <v>27</v>
      </c>
      <c r="E41" s="46" t="s">
        <v>28</v>
      </c>
      <c r="F41" s="47" t="s">
        <v>29</v>
      </c>
      <c r="G41" s="46" t="s">
        <v>30</v>
      </c>
    </row>
    <row r="42" spans="1:11" ht="22.5" customHeight="1" x14ac:dyDescent="0.25">
      <c r="A42" s="19"/>
      <c r="B42" s="128" t="s">
        <v>51</v>
      </c>
      <c r="C42" s="27" t="s">
        <v>52</v>
      </c>
      <c r="D42" s="151">
        <v>2</v>
      </c>
      <c r="E42" s="11" t="s">
        <v>19</v>
      </c>
      <c r="F42" s="128">
        <v>120000</v>
      </c>
      <c r="G42" s="128">
        <f t="shared" ref="G42:G43" si="1">(D42*F42)</f>
        <v>240000</v>
      </c>
    </row>
    <row r="43" spans="1:11" ht="17.25" customHeight="1" x14ac:dyDescent="0.25">
      <c r="A43" s="19"/>
      <c r="B43" s="128" t="s">
        <v>53</v>
      </c>
      <c r="C43" s="27" t="s">
        <v>52</v>
      </c>
      <c r="D43" s="151">
        <v>0.64</v>
      </c>
      <c r="E43" s="11" t="s">
        <v>19</v>
      </c>
      <c r="F43" s="128">
        <v>120000</v>
      </c>
      <c r="G43" s="128">
        <f t="shared" si="1"/>
        <v>76800</v>
      </c>
    </row>
    <row r="44" spans="1:11" ht="12.75" customHeight="1" x14ac:dyDescent="0.25">
      <c r="A44" s="5"/>
      <c r="B44" s="48" t="s">
        <v>54</v>
      </c>
      <c r="C44" s="49"/>
      <c r="D44" s="49"/>
      <c r="E44" s="49"/>
      <c r="F44" s="49"/>
      <c r="G44" s="152">
        <f>SUM(G42:G43)</f>
        <v>316800</v>
      </c>
    </row>
    <row r="45" spans="1:11" ht="12" customHeight="1" x14ac:dyDescent="0.25">
      <c r="A45" s="2"/>
      <c r="B45" s="43"/>
      <c r="C45" s="44"/>
      <c r="D45" s="44"/>
      <c r="E45" s="129"/>
      <c r="F45" s="45"/>
      <c r="G45" s="45"/>
    </row>
    <row r="46" spans="1:11" ht="12" customHeight="1" x14ac:dyDescent="0.25">
      <c r="A46" s="5"/>
      <c r="B46" s="32" t="s">
        <v>55</v>
      </c>
      <c r="C46" s="33"/>
      <c r="D46" s="34"/>
      <c r="E46" s="34"/>
      <c r="F46" s="35"/>
      <c r="G46" s="35"/>
    </row>
    <row r="47" spans="1:11" ht="24" customHeight="1" x14ac:dyDescent="0.25">
      <c r="A47" s="5"/>
      <c r="B47" s="47" t="s">
        <v>56</v>
      </c>
      <c r="C47" s="47" t="s">
        <v>57</v>
      </c>
      <c r="D47" s="47" t="s">
        <v>58</v>
      </c>
      <c r="E47" s="47" t="s">
        <v>28</v>
      </c>
      <c r="F47" s="47" t="s">
        <v>29</v>
      </c>
      <c r="G47" s="47" t="s">
        <v>30</v>
      </c>
      <c r="K47" s="111"/>
    </row>
    <row r="48" spans="1:11" ht="12.75" customHeight="1" x14ac:dyDescent="0.25">
      <c r="A48" s="19"/>
      <c r="B48" s="53" t="s">
        <v>59</v>
      </c>
      <c r="C48" s="50"/>
      <c r="D48" s="153"/>
      <c r="E48" s="131"/>
      <c r="F48" s="154"/>
      <c r="G48" s="50"/>
      <c r="K48" s="111"/>
    </row>
    <row r="49" spans="1:7" ht="12.75" customHeight="1" x14ac:dyDescent="0.25">
      <c r="A49" s="19"/>
      <c r="B49" s="128" t="s">
        <v>60</v>
      </c>
      <c r="C49" s="51" t="s">
        <v>61</v>
      </c>
      <c r="D49" s="52">
        <v>500</v>
      </c>
      <c r="E49" s="131" t="s">
        <v>19</v>
      </c>
      <c r="F49" s="52">
        <v>1052</v>
      </c>
      <c r="G49" s="52">
        <f>(D49*F49)</f>
        <v>526000</v>
      </c>
    </row>
    <row r="50" spans="1:7" ht="12.75" customHeight="1" x14ac:dyDescent="0.25">
      <c r="A50" s="19"/>
      <c r="B50" s="128" t="s">
        <v>62</v>
      </c>
      <c r="C50" s="51" t="s">
        <v>61</v>
      </c>
      <c r="D50" s="52">
        <v>500</v>
      </c>
      <c r="E50" s="131" t="s">
        <v>19</v>
      </c>
      <c r="F50" s="52">
        <v>414</v>
      </c>
      <c r="G50" s="52">
        <f t="shared" ref="G50:G60" si="2">(D50*F50)</f>
        <v>207000</v>
      </c>
    </row>
    <row r="51" spans="1:7" ht="12.75" customHeight="1" x14ac:dyDescent="0.25">
      <c r="A51" s="19"/>
      <c r="B51" s="128" t="s">
        <v>63</v>
      </c>
      <c r="C51" s="51" t="s">
        <v>61</v>
      </c>
      <c r="D51" s="52">
        <v>50</v>
      </c>
      <c r="E51" s="131" t="s">
        <v>19</v>
      </c>
      <c r="F51" s="52">
        <v>215</v>
      </c>
      <c r="G51" s="52">
        <f t="shared" si="2"/>
        <v>10750</v>
      </c>
    </row>
    <row r="52" spans="1:7" ht="12.75" customHeight="1" x14ac:dyDescent="0.25">
      <c r="A52" s="19"/>
      <c r="B52" s="128" t="s">
        <v>64</v>
      </c>
      <c r="C52" s="51" t="s">
        <v>61</v>
      </c>
      <c r="D52" s="52">
        <v>6</v>
      </c>
      <c r="E52" s="131" t="s">
        <v>19</v>
      </c>
      <c r="F52" s="52">
        <v>866</v>
      </c>
      <c r="G52" s="52">
        <f t="shared" si="2"/>
        <v>5196</v>
      </c>
    </row>
    <row r="53" spans="1:7" ht="12.75" customHeight="1" x14ac:dyDescent="0.25">
      <c r="A53" s="19"/>
      <c r="B53" s="128" t="s">
        <v>65</v>
      </c>
      <c r="C53" s="51" t="s">
        <v>61</v>
      </c>
      <c r="D53" s="52">
        <v>25</v>
      </c>
      <c r="E53" s="131" t="s">
        <v>19</v>
      </c>
      <c r="F53" s="52">
        <v>855</v>
      </c>
      <c r="G53" s="52">
        <f t="shared" si="2"/>
        <v>21375</v>
      </c>
    </row>
    <row r="54" spans="1:7" ht="12.75" customHeight="1" x14ac:dyDescent="0.25">
      <c r="A54" s="19"/>
      <c r="B54" s="128" t="s">
        <v>66</v>
      </c>
      <c r="C54" s="51" t="s">
        <v>61</v>
      </c>
      <c r="D54" s="52">
        <v>500</v>
      </c>
      <c r="E54" s="131" t="s">
        <v>19</v>
      </c>
      <c r="F54" s="52">
        <v>240</v>
      </c>
      <c r="G54" s="52">
        <f t="shared" si="2"/>
        <v>120000</v>
      </c>
    </row>
    <row r="55" spans="1:7" ht="12.75" customHeight="1" x14ac:dyDescent="0.25">
      <c r="A55" s="19"/>
      <c r="B55" s="128" t="s">
        <v>67</v>
      </c>
      <c r="C55" s="51" t="s">
        <v>61</v>
      </c>
      <c r="D55" s="52">
        <v>50</v>
      </c>
      <c r="E55" s="131" t="s">
        <v>19</v>
      </c>
      <c r="F55" s="52">
        <v>551</v>
      </c>
      <c r="G55" s="52">
        <f t="shared" si="2"/>
        <v>27550</v>
      </c>
    </row>
    <row r="56" spans="1:7" ht="12.75" customHeight="1" x14ac:dyDescent="0.25">
      <c r="A56" s="19"/>
      <c r="B56" s="128" t="s">
        <v>68</v>
      </c>
      <c r="C56" s="51" t="s">
        <v>61</v>
      </c>
      <c r="D56" s="52">
        <v>200</v>
      </c>
      <c r="E56" s="131" t="s">
        <v>19</v>
      </c>
      <c r="F56" s="52">
        <v>1021</v>
      </c>
      <c r="G56" s="52">
        <f t="shared" si="2"/>
        <v>204200</v>
      </c>
    </row>
    <row r="57" spans="1:7" ht="12.75" customHeight="1" x14ac:dyDescent="0.25">
      <c r="A57" s="19"/>
      <c r="B57" s="128" t="s">
        <v>69</v>
      </c>
      <c r="C57" s="51" t="s">
        <v>70</v>
      </c>
      <c r="D57" s="52">
        <v>12.000000000000002</v>
      </c>
      <c r="E57" s="131" t="s">
        <v>19</v>
      </c>
      <c r="F57" s="52">
        <v>8500</v>
      </c>
      <c r="G57" s="52">
        <f t="shared" si="2"/>
        <v>102000.00000000001</v>
      </c>
    </row>
    <row r="58" spans="1:7" ht="12.75" customHeight="1" x14ac:dyDescent="0.25">
      <c r="A58" s="19"/>
      <c r="B58" s="128" t="s">
        <v>71</v>
      </c>
      <c r="C58" s="51" t="s">
        <v>70</v>
      </c>
      <c r="D58" s="52">
        <v>12.000000000000002</v>
      </c>
      <c r="E58" s="131" t="s">
        <v>19</v>
      </c>
      <c r="F58" s="52">
        <v>9490</v>
      </c>
      <c r="G58" s="52">
        <f t="shared" si="2"/>
        <v>113880.00000000001</v>
      </c>
    </row>
    <row r="59" spans="1:7" ht="12.75" customHeight="1" x14ac:dyDescent="0.25">
      <c r="A59" s="19"/>
      <c r="B59" s="128" t="s">
        <v>72</v>
      </c>
      <c r="C59" s="51" t="s">
        <v>70</v>
      </c>
      <c r="D59" s="52">
        <v>6.0000000000000009</v>
      </c>
      <c r="E59" s="131" t="s">
        <v>19</v>
      </c>
      <c r="F59" s="52">
        <v>17990</v>
      </c>
      <c r="G59" s="52">
        <f t="shared" si="2"/>
        <v>107940.00000000001</v>
      </c>
    </row>
    <row r="60" spans="1:7" ht="12.75" customHeight="1" x14ac:dyDescent="0.25">
      <c r="A60" s="19"/>
      <c r="B60" s="128" t="s">
        <v>73</v>
      </c>
      <c r="C60" s="51" t="s">
        <v>70</v>
      </c>
      <c r="D60" s="52">
        <v>19.999999999999996</v>
      </c>
      <c r="E60" s="131" t="s">
        <v>19</v>
      </c>
      <c r="F60" s="52">
        <v>6990</v>
      </c>
      <c r="G60" s="52">
        <f t="shared" si="2"/>
        <v>139799.99999999997</v>
      </c>
    </row>
    <row r="61" spans="1:7" ht="12.75" customHeight="1" x14ac:dyDescent="0.25">
      <c r="A61" s="19"/>
      <c r="B61" s="53" t="s">
        <v>74</v>
      </c>
      <c r="C61" s="51"/>
      <c r="D61" s="13"/>
      <c r="E61" s="130"/>
      <c r="F61" s="52"/>
      <c r="G61" s="52"/>
    </row>
    <row r="62" spans="1:7" ht="12.75" customHeight="1" x14ac:dyDescent="0.25">
      <c r="A62" s="19"/>
      <c r="B62" s="128" t="s">
        <v>75</v>
      </c>
      <c r="C62" s="51" t="s">
        <v>70</v>
      </c>
      <c r="D62" s="52">
        <v>1.5</v>
      </c>
      <c r="E62" s="131" t="s">
        <v>19</v>
      </c>
      <c r="F62" s="52">
        <v>67490</v>
      </c>
      <c r="G62" s="54">
        <f t="shared" ref="G62:G69" si="3">(D62*F62)</f>
        <v>101235</v>
      </c>
    </row>
    <row r="63" spans="1:7" ht="12.75" customHeight="1" x14ac:dyDescent="0.25">
      <c r="A63" s="19"/>
      <c r="B63" s="128" t="s">
        <v>76</v>
      </c>
      <c r="C63" s="51" t="s">
        <v>70</v>
      </c>
      <c r="D63" s="52">
        <v>4.8</v>
      </c>
      <c r="E63" s="131" t="s">
        <v>19</v>
      </c>
      <c r="F63" s="52">
        <v>15351</v>
      </c>
      <c r="G63" s="54">
        <f t="shared" si="3"/>
        <v>73684.800000000003</v>
      </c>
    </row>
    <row r="64" spans="1:7" ht="12.75" customHeight="1" x14ac:dyDescent="0.25">
      <c r="A64" s="19"/>
      <c r="B64" s="128" t="s">
        <v>77</v>
      </c>
      <c r="C64" s="51" t="s">
        <v>61</v>
      </c>
      <c r="D64" s="52">
        <v>9.6</v>
      </c>
      <c r="E64" s="131" t="s">
        <v>19</v>
      </c>
      <c r="F64" s="52">
        <v>44200</v>
      </c>
      <c r="G64" s="54">
        <f t="shared" si="3"/>
        <v>424320</v>
      </c>
    </row>
    <row r="65" spans="1:7" ht="12.75" customHeight="1" x14ac:dyDescent="0.25">
      <c r="A65" s="19"/>
      <c r="B65" s="128" t="s">
        <v>78</v>
      </c>
      <c r="C65" s="51" t="s">
        <v>61</v>
      </c>
      <c r="D65" s="52">
        <v>2</v>
      </c>
      <c r="E65" s="131" t="s">
        <v>19</v>
      </c>
      <c r="F65" s="52">
        <v>13695</v>
      </c>
      <c r="G65" s="54">
        <f t="shared" si="3"/>
        <v>27390</v>
      </c>
    </row>
    <row r="66" spans="1:7" ht="12.75" customHeight="1" x14ac:dyDescent="0.25">
      <c r="A66" s="19"/>
      <c r="B66" s="128" t="s">
        <v>79</v>
      </c>
      <c r="C66" s="51" t="s">
        <v>61</v>
      </c>
      <c r="D66" s="52">
        <v>4</v>
      </c>
      <c r="E66" s="131" t="s">
        <v>19</v>
      </c>
      <c r="F66" s="52">
        <v>17490</v>
      </c>
      <c r="G66" s="54">
        <f t="shared" si="3"/>
        <v>69960</v>
      </c>
    </row>
    <row r="67" spans="1:7" ht="12.75" customHeight="1" x14ac:dyDescent="0.25">
      <c r="A67" s="19"/>
      <c r="B67" s="128" t="s">
        <v>80</v>
      </c>
      <c r="C67" s="51" t="s">
        <v>70</v>
      </c>
      <c r="D67" s="52">
        <v>3.1999999999999997</v>
      </c>
      <c r="E67" s="131" t="s">
        <v>19</v>
      </c>
      <c r="F67" s="52">
        <v>48490</v>
      </c>
      <c r="G67" s="54">
        <f t="shared" si="3"/>
        <v>155168</v>
      </c>
    </row>
    <row r="68" spans="1:7" ht="12.75" customHeight="1" x14ac:dyDescent="0.25">
      <c r="A68" s="19"/>
      <c r="B68" s="128" t="s">
        <v>81</v>
      </c>
      <c r="C68" s="51" t="s">
        <v>70</v>
      </c>
      <c r="D68" s="52">
        <v>7.1999999999999993</v>
      </c>
      <c r="E68" s="131" t="s">
        <v>19</v>
      </c>
      <c r="F68" s="52">
        <v>13990</v>
      </c>
      <c r="G68" s="54">
        <f t="shared" si="3"/>
        <v>100727.99999999999</v>
      </c>
    </row>
    <row r="69" spans="1:7" ht="12.75" customHeight="1" x14ac:dyDescent="0.25">
      <c r="A69" s="19"/>
      <c r="B69" s="128" t="s">
        <v>82</v>
      </c>
      <c r="C69" s="51" t="s">
        <v>70</v>
      </c>
      <c r="D69" s="52">
        <v>14.399999999999999</v>
      </c>
      <c r="E69" s="131" t="s">
        <v>19</v>
      </c>
      <c r="F69" s="52">
        <v>17085</v>
      </c>
      <c r="G69" s="54">
        <f t="shared" si="3"/>
        <v>246023.99999999997</v>
      </c>
    </row>
    <row r="70" spans="1:7" ht="13.5" customHeight="1" x14ac:dyDescent="0.25">
      <c r="A70" s="5"/>
      <c r="B70" s="55" t="s">
        <v>83</v>
      </c>
      <c r="C70" s="56"/>
      <c r="D70" s="56"/>
      <c r="E70" s="56"/>
      <c r="F70" s="57"/>
      <c r="G70" s="58">
        <f>SUM(G48:G69)</f>
        <v>2784200.8</v>
      </c>
    </row>
    <row r="71" spans="1:7" ht="12" customHeight="1" x14ac:dyDescent="0.25">
      <c r="A71" s="2"/>
      <c r="B71" s="43"/>
      <c r="C71" s="44"/>
      <c r="D71" s="44"/>
      <c r="E71" s="129"/>
      <c r="F71" s="45"/>
      <c r="G71" s="45"/>
    </row>
    <row r="72" spans="1:7" ht="12" customHeight="1" x14ac:dyDescent="0.25">
      <c r="A72" s="5"/>
      <c r="B72" s="32" t="s">
        <v>84</v>
      </c>
      <c r="C72" s="33"/>
      <c r="D72" s="34"/>
      <c r="E72" s="34"/>
      <c r="F72" s="35"/>
      <c r="G72" s="35"/>
    </row>
    <row r="73" spans="1:7" ht="24" customHeight="1" x14ac:dyDescent="0.25">
      <c r="A73" s="5"/>
      <c r="B73" s="138" t="s">
        <v>85</v>
      </c>
      <c r="C73" s="139" t="s">
        <v>57</v>
      </c>
      <c r="D73" s="139" t="s">
        <v>58</v>
      </c>
      <c r="E73" s="138" t="s">
        <v>28</v>
      </c>
      <c r="F73" s="139" t="s">
        <v>29</v>
      </c>
      <c r="G73" s="138" t="s">
        <v>30</v>
      </c>
    </row>
    <row r="74" spans="1:7" ht="12.75" customHeight="1" x14ac:dyDescent="0.25">
      <c r="A74" s="71"/>
      <c r="B74" s="128" t="s">
        <v>86</v>
      </c>
      <c r="C74" s="144" t="s">
        <v>87</v>
      </c>
      <c r="D74" s="52">
        <v>12</v>
      </c>
      <c r="E74" s="131" t="s">
        <v>19</v>
      </c>
      <c r="F74" s="52">
        <v>70000</v>
      </c>
      <c r="G74" s="145">
        <f>(D74*F74)</f>
        <v>840000</v>
      </c>
    </row>
    <row r="75" spans="1:7" ht="12.75" customHeight="1" x14ac:dyDescent="0.25">
      <c r="A75" s="71"/>
      <c r="B75" s="128" t="s">
        <v>115</v>
      </c>
      <c r="C75" s="27" t="s">
        <v>32</v>
      </c>
      <c r="D75" s="52">
        <v>12</v>
      </c>
      <c r="E75" s="131" t="s">
        <v>19</v>
      </c>
      <c r="F75" s="52">
        <v>25000</v>
      </c>
      <c r="G75" s="145">
        <f t="shared" ref="G75" si="4">(D75*F75)</f>
        <v>300000</v>
      </c>
    </row>
    <row r="76" spans="1:7" ht="13.5" customHeight="1" x14ac:dyDescent="0.25">
      <c r="A76" s="5"/>
      <c r="B76" s="140" t="s">
        <v>88</v>
      </c>
      <c r="C76" s="141"/>
      <c r="D76" s="141"/>
      <c r="E76" s="141"/>
      <c r="F76" s="142"/>
      <c r="G76" s="143">
        <f>SUM(G74:G75)</f>
        <v>1140000</v>
      </c>
    </row>
    <row r="77" spans="1:7" ht="12" customHeight="1" x14ac:dyDescent="0.25">
      <c r="A77" s="2"/>
      <c r="B77" s="74"/>
      <c r="C77" s="74"/>
      <c r="D77" s="74"/>
      <c r="E77" s="132"/>
      <c r="F77" s="75"/>
      <c r="G77" s="75"/>
    </row>
    <row r="78" spans="1:7" ht="12" customHeight="1" x14ac:dyDescent="0.25">
      <c r="A78" s="71"/>
      <c r="B78" s="76" t="s">
        <v>89</v>
      </c>
      <c r="C78" s="77"/>
      <c r="D78" s="77"/>
      <c r="E78" s="115"/>
      <c r="F78" s="77"/>
      <c r="G78" s="78">
        <f>G33+G38+G44+G70+G76</f>
        <v>32801000.800000001</v>
      </c>
    </row>
    <row r="79" spans="1:7" ht="12" customHeight="1" x14ac:dyDescent="0.25">
      <c r="A79" s="71"/>
      <c r="B79" s="79" t="s">
        <v>90</v>
      </c>
      <c r="C79" s="60"/>
      <c r="D79" s="60"/>
      <c r="E79" s="116"/>
      <c r="F79" s="60"/>
      <c r="G79" s="80">
        <f>G78*0.05</f>
        <v>1640050.04</v>
      </c>
    </row>
    <row r="80" spans="1:7" ht="12" customHeight="1" x14ac:dyDescent="0.25">
      <c r="A80" s="71"/>
      <c r="B80" s="81" t="s">
        <v>91</v>
      </c>
      <c r="C80" s="59"/>
      <c r="D80" s="59"/>
      <c r="E80" s="117"/>
      <c r="F80" s="59"/>
      <c r="G80" s="82">
        <f>G79+G78</f>
        <v>34441050.840000004</v>
      </c>
    </row>
    <row r="81" spans="1:7" ht="12" customHeight="1" x14ac:dyDescent="0.25">
      <c r="A81" s="71"/>
      <c r="B81" s="79" t="s">
        <v>92</v>
      </c>
      <c r="C81" s="60"/>
      <c r="D81" s="60"/>
      <c r="E81" s="116"/>
      <c r="F81" s="60"/>
      <c r="G81" s="80">
        <f>G12</f>
        <v>54150000</v>
      </c>
    </row>
    <row r="82" spans="1:7" ht="12" customHeight="1" x14ac:dyDescent="0.25">
      <c r="A82" s="71"/>
      <c r="B82" s="83" t="s">
        <v>93</v>
      </c>
      <c r="C82" s="84"/>
      <c r="D82" s="84"/>
      <c r="E82" s="118"/>
      <c r="F82" s="84"/>
      <c r="G82" s="85">
        <f>G81-G80</f>
        <v>19708949.159999996</v>
      </c>
    </row>
    <row r="83" spans="1:7" ht="12" customHeight="1" x14ac:dyDescent="0.25">
      <c r="A83" s="71"/>
      <c r="B83" s="72" t="s">
        <v>94</v>
      </c>
      <c r="C83" s="73"/>
      <c r="D83" s="73"/>
      <c r="E83" s="119"/>
      <c r="F83" s="73"/>
      <c r="G83" s="68"/>
    </row>
    <row r="84" spans="1:7" ht="12.75" customHeight="1" thickBot="1" x14ac:dyDescent="0.3">
      <c r="A84" s="71"/>
      <c r="B84" s="86"/>
      <c r="C84" s="73"/>
      <c r="D84" s="73"/>
      <c r="E84" s="119"/>
      <c r="F84" s="73"/>
      <c r="G84" s="68"/>
    </row>
    <row r="85" spans="1:7" ht="12" customHeight="1" x14ac:dyDescent="0.25">
      <c r="A85" s="71"/>
      <c r="B85" s="98" t="s">
        <v>95</v>
      </c>
      <c r="C85" s="99"/>
      <c r="D85" s="99"/>
      <c r="E85" s="133"/>
      <c r="F85" s="100"/>
      <c r="G85" s="68"/>
    </row>
    <row r="86" spans="1:7" ht="12" customHeight="1" x14ac:dyDescent="0.25">
      <c r="A86" s="71"/>
      <c r="B86" s="101" t="s">
        <v>96</v>
      </c>
      <c r="C86" s="70"/>
      <c r="D86" s="70"/>
      <c r="E86" s="134"/>
      <c r="F86" s="102"/>
      <c r="G86" s="68"/>
    </row>
    <row r="87" spans="1:7" ht="12" customHeight="1" x14ac:dyDescent="0.25">
      <c r="A87" s="71"/>
      <c r="B87" s="101" t="s">
        <v>97</v>
      </c>
      <c r="C87" s="70"/>
      <c r="D87" s="70"/>
      <c r="E87" s="134"/>
      <c r="F87" s="102"/>
      <c r="G87" s="68"/>
    </row>
    <row r="88" spans="1:7" ht="12" customHeight="1" x14ac:dyDescent="0.25">
      <c r="A88" s="71"/>
      <c r="B88" s="101" t="s">
        <v>98</v>
      </c>
      <c r="C88" s="70"/>
      <c r="D88" s="70"/>
      <c r="E88" s="134"/>
      <c r="F88" s="102"/>
      <c r="G88" s="68"/>
    </row>
    <row r="89" spans="1:7" ht="12" customHeight="1" x14ac:dyDescent="0.25">
      <c r="A89" s="71"/>
      <c r="B89" s="101" t="s">
        <v>99</v>
      </c>
      <c r="C89" s="70"/>
      <c r="D89" s="70"/>
      <c r="E89" s="134"/>
      <c r="F89" s="102"/>
      <c r="G89" s="68"/>
    </row>
    <row r="90" spans="1:7" ht="12" customHeight="1" x14ac:dyDescent="0.25">
      <c r="A90" s="71"/>
      <c r="B90" s="101" t="s">
        <v>100</v>
      </c>
      <c r="C90" s="70"/>
      <c r="D90" s="70"/>
      <c r="E90" s="134"/>
      <c r="F90" s="102"/>
      <c r="G90" s="68"/>
    </row>
    <row r="91" spans="1:7" ht="12.75" customHeight="1" thickBot="1" x14ac:dyDescent="0.3">
      <c r="A91" s="71"/>
      <c r="B91" s="103" t="s">
        <v>101</v>
      </c>
      <c r="C91" s="104"/>
      <c r="D91" s="104"/>
      <c r="E91" s="135"/>
      <c r="F91" s="105"/>
      <c r="G91" s="68"/>
    </row>
    <row r="92" spans="1:7" ht="12.75" customHeight="1" x14ac:dyDescent="0.25">
      <c r="A92" s="71"/>
      <c r="B92" s="96"/>
      <c r="C92" s="70"/>
      <c r="D92" s="70"/>
      <c r="E92" s="134"/>
      <c r="F92" s="70"/>
      <c r="G92" s="68"/>
    </row>
    <row r="93" spans="1:7" ht="15" customHeight="1" thickBot="1" x14ac:dyDescent="0.3">
      <c r="A93" s="71"/>
      <c r="B93" s="157" t="s">
        <v>102</v>
      </c>
      <c r="C93" s="158"/>
      <c r="D93" s="95"/>
      <c r="E93" s="136"/>
      <c r="F93" s="62"/>
      <c r="G93" s="68"/>
    </row>
    <row r="94" spans="1:7" ht="12" customHeight="1" x14ac:dyDescent="0.25">
      <c r="A94" s="71"/>
      <c r="B94" s="88" t="s">
        <v>85</v>
      </c>
      <c r="C94" s="63" t="s">
        <v>103</v>
      </c>
      <c r="D94" s="89" t="s">
        <v>104</v>
      </c>
      <c r="E94" s="136"/>
      <c r="F94" s="62"/>
      <c r="G94" s="68"/>
    </row>
    <row r="95" spans="1:7" ht="12" customHeight="1" x14ac:dyDescent="0.25">
      <c r="A95" s="71"/>
      <c r="B95" s="90" t="s">
        <v>105</v>
      </c>
      <c r="C95" s="64">
        <f>G33</f>
        <v>28560000</v>
      </c>
      <c r="D95" s="91">
        <f>(C95/C101)</f>
        <v>0.82924299065899221</v>
      </c>
      <c r="E95" s="136"/>
      <c r="F95" s="62"/>
      <c r="G95" s="68"/>
    </row>
    <row r="96" spans="1:7" ht="12" customHeight="1" x14ac:dyDescent="0.25">
      <c r="A96" s="71"/>
      <c r="B96" s="90" t="s">
        <v>106</v>
      </c>
      <c r="C96" s="64">
        <f>G38</f>
        <v>0</v>
      </c>
      <c r="D96" s="91">
        <v>0</v>
      </c>
      <c r="E96" s="136"/>
      <c r="F96" s="62"/>
      <c r="G96" s="68"/>
    </row>
    <row r="97" spans="1:7" ht="12" customHeight="1" x14ac:dyDescent="0.25">
      <c r="A97" s="71"/>
      <c r="B97" s="90" t="s">
        <v>107</v>
      </c>
      <c r="C97" s="64">
        <f>G44</f>
        <v>316800</v>
      </c>
      <c r="D97" s="91">
        <f>(C97/C101)</f>
        <v>9.1983256106711753E-3</v>
      </c>
      <c r="E97" s="136"/>
      <c r="F97" s="62"/>
      <c r="G97" s="68"/>
    </row>
    <row r="98" spans="1:7" ht="12" customHeight="1" x14ac:dyDescent="0.25">
      <c r="A98" s="71"/>
      <c r="B98" s="90" t="s">
        <v>56</v>
      </c>
      <c r="C98" s="64">
        <f>G70</f>
        <v>2784200.8</v>
      </c>
      <c r="D98" s="91">
        <f>(C98/C101)</f>
        <v>8.0839600769858494E-2</v>
      </c>
      <c r="E98" s="136"/>
      <c r="F98" s="62"/>
      <c r="G98" s="68"/>
    </row>
    <row r="99" spans="1:7" ht="12" customHeight="1" x14ac:dyDescent="0.25">
      <c r="A99" s="71"/>
      <c r="B99" s="90" t="s">
        <v>108</v>
      </c>
      <c r="C99" s="65">
        <f>G76</f>
        <v>1140000</v>
      </c>
      <c r="D99" s="91">
        <f>(C99/C101)</f>
        <v>3.3100035341430363E-2</v>
      </c>
      <c r="E99" s="120"/>
      <c r="F99" s="67"/>
      <c r="G99" s="68"/>
    </row>
    <row r="100" spans="1:7" ht="12" customHeight="1" x14ac:dyDescent="0.25">
      <c r="A100" s="71"/>
      <c r="B100" s="90" t="s">
        <v>109</v>
      </c>
      <c r="C100" s="65">
        <f>G79</f>
        <v>1640050.04</v>
      </c>
      <c r="D100" s="91">
        <f>(C100/C101)</f>
        <v>4.7619047619047616E-2</v>
      </c>
      <c r="E100" s="120"/>
      <c r="F100" s="67"/>
      <c r="G100" s="68"/>
    </row>
    <row r="101" spans="1:7" ht="12.75" customHeight="1" thickBot="1" x14ac:dyDescent="0.3">
      <c r="A101" s="71"/>
      <c r="B101" s="92" t="s">
        <v>110</v>
      </c>
      <c r="C101" s="93">
        <f>SUM(C95:C100)</f>
        <v>34441050.840000004</v>
      </c>
      <c r="D101" s="94">
        <f>SUM(D95:D100)</f>
        <v>0.99999999999999978</v>
      </c>
      <c r="E101" s="120"/>
      <c r="F101" s="67"/>
      <c r="G101" s="68"/>
    </row>
    <row r="102" spans="1:7" ht="12" customHeight="1" x14ac:dyDescent="0.25">
      <c r="A102" s="71"/>
      <c r="B102" s="86"/>
      <c r="C102" s="73"/>
      <c r="D102" s="73"/>
      <c r="E102" s="119"/>
      <c r="F102" s="73"/>
      <c r="G102" s="68"/>
    </row>
    <row r="103" spans="1:7" ht="12.75" customHeight="1" x14ac:dyDescent="0.25">
      <c r="A103" s="71"/>
      <c r="B103" s="87"/>
      <c r="C103" s="73"/>
      <c r="D103" s="73"/>
      <c r="E103" s="119"/>
      <c r="F103" s="73"/>
      <c r="G103" s="68"/>
    </row>
    <row r="104" spans="1:7" ht="12" customHeight="1" thickBot="1" x14ac:dyDescent="0.3">
      <c r="A104" s="61"/>
      <c r="B104" s="107"/>
      <c r="C104" s="108" t="s">
        <v>111</v>
      </c>
      <c r="D104" s="109"/>
      <c r="E104" s="121"/>
      <c r="F104" s="66"/>
      <c r="G104" s="68"/>
    </row>
    <row r="105" spans="1:7" ht="12" customHeight="1" x14ac:dyDescent="0.25">
      <c r="A105" s="71"/>
      <c r="B105" s="110" t="s">
        <v>112</v>
      </c>
      <c r="C105" s="146">
        <v>850000</v>
      </c>
      <c r="D105" s="146">
        <f>G9</f>
        <v>950000</v>
      </c>
      <c r="E105" s="146">
        <v>1050000</v>
      </c>
      <c r="F105" s="106"/>
      <c r="G105" s="69"/>
    </row>
    <row r="106" spans="1:7" ht="12.75" customHeight="1" thickBot="1" x14ac:dyDescent="0.3">
      <c r="A106" s="71"/>
      <c r="B106" s="92" t="s">
        <v>113</v>
      </c>
      <c r="C106" s="93">
        <f>(G80/C105)</f>
        <v>40.518883341176476</v>
      </c>
      <c r="D106" s="93">
        <f>(G80/D105)</f>
        <v>36.253737726315791</v>
      </c>
      <c r="E106" s="122">
        <f>(G80/E105)</f>
        <v>32.801000800000004</v>
      </c>
      <c r="F106" s="106"/>
      <c r="G106" s="69"/>
    </row>
    <row r="107" spans="1:7" ht="15.6" customHeight="1" x14ac:dyDescent="0.25">
      <c r="A107" s="71"/>
      <c r="B107" s="97" t="s">
        <v>114</v>
      </c>
      <c r="C107" s="70"/>
      <c r="D107" s="70"/>
      <c r="E107" s="134"/>
      <c r="F107" s="70"/>
      <c r="G107" s="70"/>
    </row>
  </sheetData>
  <mergeCells count="8">
    <mergeCell ref="B93:C9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C94D83-DB90-46DB-B9A6-808FBEFC8B7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BF77169C-D9DF-4B97-8B3A-945B6A0FBF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6E3F5B-C5DC-4EFF-92C0-8A05DB7F87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Clavel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Ahumada Fritis Armando Segundo</dc:creator>
  <cp:keywords/>
  <dc:description/>
  <cp:lastModifiedBy>Usuario</cp:lastModifiedBy>
  <cp:revision/>
  <dcterms:created xsi:type="dcterms:W3CDTF">2020-11-27T12:49:26Z</dcterms:created>
  <dcterms:modified xsi:type="dcterms:W3CDTF">2021-04-06T13:48:10Z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