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E100" i="1" l="1"/>
  <c r="D100" i="1"/>
  <c r="G52" i="1" l="1"/>
  <c r="G69" i="1"/>
  <c r="G57" i="1" l="1"/>
  <c r="G58" i="1"/>
  <c r="G59" i="1"/>
  <c r="G51" i="1"/>
  <c r="G40" i="1" l="1"/>
  <c r="G68" i="1" l="1"/>
  <c r="G47" i="1"/>
  <c r="G48" i="1"/>
  <c r="G49" i="1"/>
  <c r="G50" i="1"/>
  <c r="G53" i="1"/>
  <c r="G54" i="1"/>
  <c r="G55" i="1"/>
  <c r="G56" i="1"/>
  <c r="G60" i="1"/>
  <c r="G61" i="1"/>
  <c r="G23" i="1"/>
  <c r="G22" i="1"/>
  <c r="G24" i="1"/>
  <c r="G25" i="1"/>
  <c r="G26" i="1"/>
  <c r="G67" i="1" l="1"/>
  <c r="G66" i="1"/>
  <c r="G38" i="1"/>
  <c r="G39" i="1"/>
  <c r="G70" i="1" l="1"/>
  <c r="C93" i="1" s="1"/>
  <c r="G46" i="1"/>
  <c r="G62" i="1" s="1"/>
  <c r="C92" i="1" s="1"/>
  <c r="G37" i="1"/>
  <c r="G36" i="1"/>
  <c r="G21" i="1"/>
  <c r="G27" i="1" s="1"/>
  <c r="G12" i="1"/>
  <c r="G75" i="1" s="1"/>
  <c r="G41" i="1" l="1"/>
  <c r="C91" i="1" s="1"/>
  <c r="C89" i="1"/>
  <c r="G72" i="1" l="1"/>
  <c r="G73" i="1" s="1"/>
  <c r="G74" i="1" l="1"/>
  <c r="C94" i="1"/>
  <c r="C95" i="1" l="1"/>
  <c r="D94" i="1" s="1"/>
  <c r="C100" i="1"/>
  <c r="G76" i="1"/>
  <c r="D92" i="1" l="1"/>
  <c r="D93" i="1"/>
  <c r="D91" i="1"/>
  <c r="D89" i="1"/>
  <c r="D95" i="1" l="1"/>
</calcChain>
</file>

<file path=xl/sharedStrings.xml><?xml version="1.0" encoding="utf-8"?>
<sst xmlns="http://schemas.openxmlformats.org/spreadsheetml/2006/main" count="180" uniqueCount="127">
  <si>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</si>
  <si>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</si>
  <si>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</si>
  <si>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</si>
  <si>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</si>
  <si>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</si>
  <si>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</si>
  <si>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</si>
  <si>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</si>
  <si>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</si>
  <si>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</si>
  <si>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</si>
  <si>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</si>
  <si>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</si>
  <si>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</si>
  <si>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</si>
  <si>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</si>
  <si>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</si>
  <si>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</si>
  <si>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</si>
  <si>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</si>
  <si>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</si>
  <si>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</si>
  <si>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</si>
  <si>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</si>
  <si>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</si>
  <si>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</si>
  <si>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</si>
  <si>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</si>
  <si>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</si>
  <si>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</si>
  <si>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</si>
  <si>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</si>
  <si>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</si>
  <si>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</si>
  <si>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</si>
  <si>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</si>
  <si>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</si>
  <si>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</si>
  <si>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</si>
  <si>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</si>
  <si>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</si>
  <si>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</si>
  <si>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</si>
  <si>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</si>
  <si>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</si>
  <si>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</si>
  <si>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</si>
  <si>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</si>
  <si>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</si>
  <si>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</si>
  <si>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</si>
  <si>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</si>
  <si>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</si>
  <si>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</si>
  <si>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</si>
  <si>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</si>
  <si>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</si>
  <si>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</si>
  <si>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</si>
  <si>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</si>
  <si>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</si>
  <si>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</si>
  <si>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</si>
  <si>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APLICAC.FERTILIZANTES</t>
  </si>
  <si>
    <t>CONTR.MANUAL MALEZAS</t>
  </si>
  <si>
    <t>RALEO</t>
  </si>
  <si>
    <t>COSECHA</t>
  </si>
  <si>
    <t>APICACION FITOSANIT.</t>
  </si>
  <si>
    <t>TRITURAR REST. DE PODA</t>
  </si>
  <si>
    <t>ACARREOS DE INSUM-OTR</t>
  </si>
  <si>
    <t xml:space="preserve">UREA </t>
  </si>
  <si>
    <t>FUNGUICIDAS</t>
  </si>
  <si>
    <t>LORBAN 4E</t>
  </si>
  <si>
    <t>KARATE CON ZEON</t>
  </si>
  <si>
    <t>HERBICIDA</t>
  </si>
  <si>
    <t>ROUNDUP FULL</t>
  </si>
  <si>
    <t>FERTILIZANTES FOLIAR.</t>
  </si>
  <si>
    <t>FOSFIMAX 40-20</t>
  </si>
  <si>
    <t>ARRIENDO COLMENAS</t>
  </si>
  <si>
    <t>ANALIS FOLIAR</t>
  </si>
  <si>
    <t>RENDIMIENTO (KG/Há.)</t>
  </si>
  <si>
    <t>PLANTAS</t>
  </si>
  <si>
    <t>KG</t>
  </si>
  <si>
    <t>LIT</t>
  </si>
  <si>
    <t>CAJONES</t>
  </si>
  <si>
    <t>APLICACIÓN FERTILIZANTES</t>
  </si>
  <si>
    <t>COSECHA A PACKING</t>
  </si>
  <si>
    <t>MEZCLA FRUTAL</t>
  </si>
  <si>
    <t>BRAVO 720</t>
  </si>
  <si>
    <t>FRUTALIV</t>
  </si>
  <si>
    <t>ANALISIS</t>
  </si>
  <si>
    <t>JULIO-AGOSTO</t>
  </si>
  <si>
    <t>ANALIS DE SUELOS</t>
  </si>
  <si>
    <t>AGOSTO-SEPT.</t>
  </si>
  <si>
    <t>OCTUBRE-DIC.</t>
  </si>
  <si>
    <t>JUNIO-JULIO</t>
  </si>
  <si>
    <t>SEPT-OCTUBRE</t>
  </si>
  <si>
    <t>SEPT-ENERO</t>
  </si>
  <si>
    <t>PRECIO ESPERADO ($/KG)</t>
  </si>
  <si>
    <t>ENERO-FEBRERO</t>
  </si>
  <si>
    <t>SEPT-DIC.</t>
  </si>
  <si>
    <t>JULIO-OCTUB.</t>
  </si>
  <si>
    <t>OCT-NOV.</t>
  </si>
  <si>
    <t>APLICACION AGROQUIM.</t>
  </si>
  <si>
    <t>AGOSTO-SEPT</t>
  </si>
  <si>
    <t>AGOSTO-DIC.</t>
  </si>
  <si>
    <t>JILIO-FEBRERO</t>
  </si>
  <si>
    <t>JULIO-ENERO</t>
  </si>
  <si>
    <t>AZUFRE FLOABLE</t>
  </si>
  <si>
    <t>FERBAN 76</t>
  </si>
  <si>
    <t>PUNTO 70</t>
  </si>
  <si>
    <t>ACEITE SAPRAY</t>
  </si>
  <si>
    <t>OCTUB-NOV.</t>
  </si>
  <si>
    <t>JULIO</t>
  </si>
  <si>
    <t>OCTUB-FEBRERO</t>
  </si>
  <si>
    <t>OCTU-NOV.</t>
  </si>
  <si>
    <t>SEPT-OCT.</t>
  </si>
  <si>
    <t>NECTARIN</t>
  </si>
  <si>
    <t>CONS.FRESCO</t>
  </si>
  <si>
    <t>DIC. 2020</t>
  </si>
  <si>
    <t>PODA,SACAR RAM., PINTAR</t>
  </si>
  <si>
    <t>ESCENARIOS COSTO UNITARIO  ($/kg)</t>
  </si>
  <si>
    <t>Rendimiento (kg/hà)</t>
  </si>
  <si>
    <t>Costo unitario ($/kg) (*)</t>
  </si>
  <si>
    <t>SAN JAVIER</t>
  </si>
  <si>
    <t>DURAZNO NECTARIN AÑO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</si>
</sst>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3" fontId="2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/>
    <xf numFmtId="49" fontId="8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0" xfId="0" applyFont="1" applyFill="1" applyBorder="1" applyAlignment="1"/>
    <xf numFmtId="0" fontId="9" fillId="7" borderId="9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6" fillId="2" borderId="10" xfId="0" applyNumberFormat="1" applyFont="1" applyFill="1" applyBorder="1" applyAlignment="1">
      <alignment vertical="center"/>
    </xf>
    <xf numFmtId="0" fontId="14" fillId="2" borderId="10" xfId="0" applyFont="1" applyFill="1" applyBorder="1" applyAlignment="1"/>
    <xf numFmtId="49" fontId="0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49" fontId="12" fillId="8" borderId="21" xfId="0" applyNumberFormat="1" applyFont="1" applyFill="1" applyBorder="1" applyAlignment="1">
      <alignment vertical="center"/>
    </xf>
    <xf numFmtId="49" fontId="14" fillId="8" borderId="22" xfId="0" applyNumberFormat="1" applyFont="1" applyFill="1" applyBorder="1" applyAlignment="1"/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8" borderId="25" xfId="0" applyNumberFormat="1" applyFont="1" applyFill="1" applyBorder="1" applyAlignment="1">
      <alignment vertical="center"/>
    </xf>
    <xf numFmtId="9" fontId="12" fillId="8" borderId="27" xfId="0" applyNumberFormat="1" applyFont="1" applyFill="1" applyBorder="1" applyAlignment="1">
      <alignment vertical="center"/>
    </xf>
    <xf numFmtId="0" fontId="14" fillId="9" borderId="30" xfId="0" applyFont="1" applyFill="1" applyBorder="1" applyAlignment="1"/>
    <xf numFmtId="0" fontId="14" fillId="2" borderId="10" xfId="0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7" borderId="10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49" fontId="17" fillId="9" borderId="10" xfId="0" applyNumberFormat="1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49" fontId="12" fillId="8" borderId="4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/>
    <xf numFmtId="49" fontId="4" fillId="2" borderId="43" xfId="0" applyNumberFormat="1" applyFont="1" applyFill="1" applyBorder="1" applyAlignment="1"/>
    <xf numFmtId="3" fontId="4" fillId="2" borderId="44" xfId="0" applyNumberFormat="1" applyFont="1" applyFill="1" applyBorder="1" applyAlignment="1"/>
    <xf numFmtId="166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0" fillId="2" borderId="45" xfId="0" applyFont="1" applyFill="1" applyBorder="1" applyAlignment="1"/>
    <xf numFmtId="0" fontId="0" fillId="2" borderId="10" xfId="0" applyFont="1" applyFill="1" applyBorder="1" applyAlignment="1"/>
    <xf numFmtId="0" fontId="0" fillId="2" borderId="46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0" fontId="2" fillId="2" borderId="45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wrapText="1"/>
    </xf>
    <xf numFmtId="49" fontId="4" fillId="2" borderId="44" xfId="0" applyNumberFormat="1" applyFont="1" applyFill="1" applyBorder="1" applyAlignment="1">
      <alignment horizontal="center" wrapText="1"/>
    </xf>
    <xf numFmtId="3" fontId="4" fillId="2" borderId="44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49" fontId="8" fillId="2" borderId="58" xfId="0" applyNumberFormat="1" applyFont="1" applyFill="1" applyBorder="1" applyAlignment="1"/>
    <xf numFmtId="0" fontId="8" fillId="2" borderId="58" xfId="0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center"/>
    </xf>
    <xf numFmtId="49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8" fillId="2" borderId="59" xfId="0" applyNumberFormat="1" applyFont="1" applyFill="1" applyBorder="1" applyAlignment="1"/>
    <xf numFmtId="49" fontId="4" fillId="2" borderId="60" xfId="0" applyNumberFormat="1" applyFont="1" applyFill="1" applyBorder="1" applyAlignment="1"/>
    <xf numFmtId="0" fontId="4" fillId="2" borderId="60" xfId="0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164" fontId="1" fillId="5" borderId="15" xfId="0" applyNumberFormat="1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6" borderId="20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165" fontId="12" fillId="8" borderId="26" xfId="0" applyNumberFormat="1" applyFont="1" applyFill="1" applyBorder="1" applyAlignment="1">
      <alignment vertical="center"/>
    </xf>
    <xf numFmtId="41" fontId="12" fillId="8" borderId="41" xfId="1" applyFont="1" applyFill="1" applyBorder="1" applyAlignment="1">
      <alignment vertical="center"/>
    </xf>
    <xf numFmtId="41" fontId="12" fillId="8" borderId="42" xfId="1" applyFont="1" applyFill="1" applyBorder="1" applyAlignment="1">
      <alignment vertical="center"/>
    </xf>
    <xf numFmtId="41" fontId="12" fillId="8" borderId="26" xfId="1" applyFont="1" applyFill="1" applyBorder="1" applyAlignment="1">
      <alignment vertical="center"/>
    </xf>
    <xf numFmtId="41" fontId="12" fillId="8" borderId="27" xfId="1" applyFont="1" applyFill="1" applyBorder="1" applyAlignment="1">
      <alignment vertical="center"/>
    </xf>
    <xf numFmtId="49" fontId="19" fillId="3" borderId="49" xfId="0" applyNumberFormat="1" applyFont="1" applyFill="1" applyBorder="1" applyAlignment="1">
      <alignment horizontal="center" vertical="center" wrapText="1"/>
    </xf>
    <xf numFmtId="3" fontId="19" fillId="3" borderId="49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vertical="center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44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2" fillId="2" borderId="46" xfId="0" applyFont="1" applyFill="1" applyBorder="1" applyAlignment="1">
      <alignment wrapText="1"/>
    </xf>
    <xf numFmtId="14" fontId="2" fillId="2" borderId="46" xfId="0" applyNumberFormat="1" applyFont="1" applyFill="1" applyBorder="1" applyAlignment="1"/>
    <xf numFmtId="49" fontId="1" fillId="3" borderId="59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wrapText="1"/>
    </xf>
    <xf numFmtId="14" fontId="4" fillId="2" borderId="59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center"/>
    </xf>
    <xf numFmtId="49" fontId="12" fillId="8" borderId="11" xfId="0" applyNumberFormat="1" applyFont="1" applyFill="1" applyBorder="1" applyAlignment="1">
      <alignment horizontal="center" vertical="center"/>
    </xf>
    <xf numFmtId="49" fontId="17" fillId="9" borderId="28" xfId="0" applyNumberFormat="1" applyFont="1" applyFill="1" applyBorder="1" applyAlignment="1">
      <alignment vertical="center"/>
    </xf>
    <xf numFmtId="0" fontId="12" fillId="9" borderId="29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49" fontId="16" fillId="2" borderId="59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813370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3" y="192640"/>
          <a:ext cx="5650786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89" zoomScaleNormal="89" workbookViewId="0">
      <selection activeCell="I6" sqref="I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.85546875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81"/>
      <c r="B8" s="81"/>
      <c r="C8" s="81"/>
      <c r="D8" s="2"/>
      <c r="E8" s="3"/>
      <c r="F8" s="3"/>
      <c r="G8" s="3"/>
    </row>
    <row r="9" spans="1:7" ht="24" customHeight="1" x14ac:dyDescent="0.25">
      <c r="A9" s="82"/>
      <c r="B9" s="153" t="s">
        <v>0</v>
      </c>
      <c r="C9" s="172" t="s">
        <v>126</v>
      </c>
      <c r="D9" s="149"/>
      <c r="E9" s="165" t="s">
        <v>81</v>
      </c>
      <c r="F9" s="166"/>
      <c r="G9" s="4">
        <v>25000</v>
      </c>
    </row>
    <row r="10" spans="1:7" ht="27.75" customHeight="1" x14ac:dyDescent="0.25">
      <c r="A10" s="82"/>
      <c r="B10" s="154" t="s">
        <v>1</v>
      </c>
      <c r="C10" s="155" t="s">
        <v>118</v>
      </c>
      <c r="D10" s="150"/>
      <c r="E10" s="163" t="s">
        <v>2</v>
      </c>
      <c r="F10" s="164"/>
      <c r="G10" s="6" t="s">
        <v>100</v>
      </c>
    </row>
    <row r="11" spans="1:7" ht="15" customHeight="1" x14ac:dyDescent="0.25">
      <c r="A11" s="82"/>
      <c r="B11" s="154" t="s">
        <v>3</v>
      </c>
      <c r="C11" s="156" t="s">
        <v>60</v>
      </c>
      <c r="D11" s="150"/>
      <c r="E11" s="163" t="s">
        <v>99</v>
      </c>
      <c r="F11" s="164"/>
      <c r="G11" s="78">
        <v>350</v>
      </c>
    </row>
    <row r="12" spans="1:7" ht="15" customHeight="1" x14ac:dyDescent="0.25">
      <c r="A12" s="82"/>
      <c r="B12" s="154" t="s">
        <v>4</v>
      </c>
      <c r="C12" s="157" t="s">
        <v>61</v>
      </c>
      <c r="D12" s="150"/>
      <c r="E12" s="7" t="s">
        <v>5</v>
      </c>
      <c r="F12" s="8"/>
      <c r="G12" s="9">
        <f>(G9*G11)</f>
        <v>8750000</v>
      </c>
    </row>
    <row r="13" spans="1:7" ht="15" customHeight="1" x14ac:dyDescent="0.25">
      <c r="A13" s="82"/>
      <c r="B13" s="154" t="s">
        <v>6</v>
      </c>
      <c r="C13" s="156" t="s">
        <v>125</v>
      </c>
      <c r="D13" s="150"/>
      <c r="E13" s="163" t="s">
        <v>7</v>
      </c>
      <c r="F13" s="164"/>
      <c r="G13" s="5" t="s">
        <v>119</v>
      </c>
    </row>
    <row r="14" spans="1:7" ht="29.25" customHeight="1" x14ac:dyDescent="0.25">
      <c r="A14" s="82"/>
      <c r="B14" s="154" t="s">
        <v>8</v>
      </c>
      <c r="C14" s="157" t="s">
        <v>125</v>
      </c>
      <c r="D14" s="150"/>
      <c r="E14" s="163" t="s">
        <v>9</v>
      </c>
      <c r="F14" s="164"/>
      <c r="G14" s="6" t="s">
        <v>100</v>
      </c>
    </row>
    <row r="15" spans="1:7" ht="26.25" customHeight="1" x14ac:dyDescent="0.25">
      <c r="A15" s="82"/>
      <c r="B15" s="154" t="s">
        <v>10</v>
      </c>
      <c r="C15" s="158" t="s">
        <v>120</v>
      </c>
      <c r="D15" s="150"/>
      <c r="E15" s="167" t="s">
        <v>11</v>
      </c>
      <c r="F15" s="168"/>
      <c r="G15" s="6" t="s">
        <v>62</v>
      </c>
    </row>
    <row r="16" spans="1:7" ht="12" customHeight="1" x14ac:dyDescent="0.25">
      <c r="A16" s="83"/>
      <c r="B16" s="151"/>
      <c r="C16" s="152"/>
      <c r="D16" s="86"/>
      <c r="E16" s="87"/>
      <c r="F16" s="87"/>
      <c r="G16" s="88"/>
    </row>
    <row r="17" spans="1:7" ht="12" customHeight="1" x14ac:dyDescent="0.25">
      <c r="A17" s="82"/>
      <c r="B17" s="169" t="s">
        <v>12</v>
      </c>
      <c r="C17" s="170"/>
      <c r="D17" s="170"/>
      <c r="E17" s="170"/>
      <c r="F17" s="170"/>
      <c r="G17" s="171"/>
    </row>
    <row r="18" spans="1:7" ht="12" customHeight="1" x14ac:dyDescent="0.25">
      <c r="A18" s="83"/>
      <c r="B18" s="89"/>
      <c r="C18" s="90"/>
      <c r="D18" s="90"/>
      <c r="E18" s="90"/>
      <c r="F18" s="91"/>
      <c r="G18" s="91"/>
    </row>
    <row r="19" spans="1:7" ht="12" customHeight="1" x14ac:dyDescent="0.25">
      <c r="A19" s="85"/>
      <c r="B19" s="92" t="s">
        <v>13</v>
      </c>
      <c r="C19" s="93"/>
      <c r="D19" s="94"/>
      <c r="E19" s="94"/>
      <c r="F19" s="94"/>
      <c r="G19" s="94"/>
    </row>
    <row r="20" spans="1:7" ht="24" customHeight="1" x14ac:dyDescent="0.25">
      <c r="A20" s="82"/>
      <c r="B20" s="138" t="s">
        <v>14</v>
      </c>
      <c r="C20" s="138" t="s">
        <v>15</v>
      </c>
      <c r="D20" s="138" t="s">
        <v>16</v>
      </c>
      <c r="E20" s="138" t="s">
        <v>17</v>
      </c>
      <c r="F20" s="138" t="s">
        <v>18</v>
      </c>
      <c r="G20" s="138" t="s">
        <v>19</v>
      </c>
    </row>
    <row r="21" spans="1:7" ht="12.75" customHeight="1" x14ac:dyDescent="0.25">
      <c r="A21" s="84"/>
      <c r="B21" s="95" t="s">
        <v>63</v>
      </c>
      <c r="C21" s="96" t="s">
        <v>20</v>
      </c>
      <c r="D21" s="143">
        <v>20</v>
      </c>
      <c r="E21" s="96" t="s">
        <v>98</v>
      </c>
      <c r="F21" s="97">
        <v>20000</v>
      </c>
      <c r="G21" s="97">
        <f>(D21*F21)</f>
        <v>400000</v>
      </c>
    </row>
    <row r="22" spans="1:7" ht="12.75" customHeight="1" x14ac:dyDescent="0.25">
      <c r="A22" s="84"/>
      <c r="B22" s="79" t="s">
        <v>64</v>
      </c>
      <c r="C22" s="10" t="s">
        <v>20</v>
      </c>
      <c r="D22" s="144">
        <v>5</v>
      </c>
      <c r="E22" s="10" t="s">
        <v>101</v>
      </c>
      <c r="F22" s="9">
        <v>20000</v>
      </c>
      <c r="G22" s="9">
        <f t="shared" ref="G22:G26" si="0">(D22*F22)</f>
        <v>100000</v>
      </c>
    </row>
    <row r="23" spans="1:7" ht="12.75" customHeight="1" x14ac:dyDescent="0.25">
      <c r="A23" s="84"/>
      <c r="B23" s="79" t="s">
        <v>121</v>
      </c>
      <c r="C23" s="10" t="s">
        <v>20</v>
      </c>
      <c r="D23" s="144">
        <v>31</v>
      </c>
      <c r="E23" s="10" t="s">
        <v>94</v>
      </c>
      <c r="F23" s="9">
        <v>20000</v>
      </c>
      <c r="G23" s="9">
        <f t="shared" si="0"/>
        <v>620000</v>
      </c>
    </row>
    <row r="24" spans="1:7" ht="12.75" customHeight="1" x14ac:dyDescent="0.25">
      <c r="A24" s="84"/>
      <c r="B24" s="79" t="s">
        <v>104</v>
      </c>
      <c r="C24" s="10" t="s">
        <v>20</v>
      </c>
      <c r="D24" s="144">
        <v>5</v>
      </c>
      <c r="E24" s="10" t="s">
        <v>98</v>
      </c>
      <c r="F24" s="9">
        <v>20000</v>
      </c>
      <c r="G24" s="9">
        <f t="shared" si="0"/>
        <v>100000</v>
      </c>
    </row>
    <row r="25" spans="1:7" ht="12.75" customHeight="1" x14ac:dyDescent="0.25">
      <c r="A25" s="84"/>
      <c r="B25" s="79" t="s">
        <v>65</v>
      </c>
      <c r="C25" s="10" t="s">
        <v>20</v>
      </c>
      <c r="D25" s="144">
        <v>7</v>
      </c>
      <c r="E25" s="10" t="s">
        <v>102</v>
      </c>
      <c r="F25" s="9">
        <v>20000</v>
      </c>
      <c r="G25" s="9">
        <f t="shared" si="0"/>
        <v>140000</v>
      </c>
    </row>
    <row r="26" spans="1:7" ht="12.75" customHeight="1" x14ac:dyDescent="0.25">
      <c r="A26" s="84"/>
      <c r="B26" s="98" t="s">
        <v>66</v>
      </c>
      <c r="C26" s="99" t="s">
        <v>82</v>
      </c>
      <c r="D26" s="145">
        <v>650</v>
      </c>
      <c r="E26" s="99" t="s">
        <v>103</v>
      </c>
      <c r="F26" s="100">
        <v>100</v>
      </c>
      <c r="G26" s="100">
        <f t="shared" si="0"/>
        <v>65000</v>
      </c>
    </row>
    <row r="27" spans="1:7" ht="12.75" customHeight="1" x14ac:dyDescent="0.25">
      <c r="A27" s="82"/>
      <c r="B27" s="102" t="s">
        <v>21</v>
      </c>
      <c r="C27" s="103"/>
      <c r="D27" s="103"/>
      <c r="E27" s="103"/>
      <c r="F27" s="104"/>
      <c r="G27" s="139">
        <f>SUM(G21:G26)</f>
        <v>1425000</v>
      </c>
    </row>
    <row r="28" spans="1:7" ht="12" customHeight="1" x14ac:dyDescent="0.25">
      <c r="A28" s="83"/>
      <c r="B28" s="89"/>
      <c r="C28" s="91"/>
      <c r="D28" s="91"/>
      <c r="E28" s="91"/>
      <c r="F28" s="101"/>
      <c r="G28" s="101"/>
    </row>
    <row r="29" spans="1:7" ht="12" customHeight="1" x14ac:dyDescent="0.25">
      <c r="A29" s="85"/>
      <c r="B29" s="11" t="s">
        <v>22</v>
      </c>
      <c r="C29" s="12"/>
      <c r="D29" s="13"/>
      <c r="E29" s="13"/>
      <c r="F29" s="14"/>
      <c r="G29" s="14"/>
    </row>
    <row r="30" spans="1:7" ht="24" customHeight="1" x14ac:dyDescent="0.25">
      <c r="A30" s="85"/>
      <c r="B30" s="15" t="s">
        <v>14</v>
      </c>
      <c r="C30" s="16" t="s">
        <v>15</v>
      </c>
      <c r="D30" s="16" t="s">
        <v>16</v>
      </c>
      <c r="E30" s="15" t="s">
        <v>17</v>
      </c>
      <c r="F30" s="16" t="s">
        <v>18</v>
      </c>
      <c r="G30" s="15" t="s">
        <v>19</v>
      </c>
    </row>
    <row r="31" spans="1:7" ht="12" customHeight="1" x14ac:dyDescent="0.25">
      <c r="A31" s="85"/>
      <c r="B31" s="17"/>
      <c r="C31" s="18"/>
      <c r="D31" s="18"/>
      <c r="E31" s="18"/>
      <c r="F31" s="17"/>
      <c r="G31" s="17"/>
    </row>
    <row r="32" spans="1:7" ht="12" customHeight="1" x14ac:dyDescent="0.25">
      <c r="A32" s="85"/>
      <c r="B32" s="19" t="s">
        <v>23</v>
      </c>
      <c r="C32" s="20"/>
      <c r="D32" s="20"/>
      <c r="E32" s="20"/>
      <c r="F32" s="21"/>
      <c r="G32" s="21"/>
    </row>
    <row r="33" spans="1:11" ht="12" customHeight="1" x14ac:dyDescent="0.25">
      <c r="A33" s="83"/>
      <c r="B33" s="22"/>
      <c r="C33" s="23"/>
      <c r="D33" s="23"/>
      <c r="E33" s="23"/>
      <c r="F33" s="24"/>
      <c r="G33" s="24"/>
    </row>
    <row r="34" spans="1:11" ht="12" customHeight="1" x14ac:dyDescent="0.25">
      <c r="A34" s="85"/>
      <c r="B34" s="11" t="s">
        <v>24</v>
      </c>
      <c r="C34" s="12"/>
      <c r="D34" s="13"/>
      <c r="E34" s="13"/>
      <c r="F34" s="14"/>
      <c r="G34" s="14"/>
    </row>
    <row r="35" spans="1:11" ht="24" customHeight="1" x14ac:dyDescent="0.25">
      <c r="A35" s="85"/>
      <c r="B35" s="140" t="s">
        <v>14</v>
      </c>
      <c r="C35" s="140" t="s">
        <v>15</v>
      </c>
      <c r="D35" s="140" t="s">
        <v>16</v>
      </c>
      <c r="E35" s="140" t="s">
        <v>17</v>
      </c>
      <c r="F35" s="141" t="s">
        <v>18</v>
      </c>
      <c r="G35" s="140" t="s">
        <v>19</v>
      </c>
    </row>
    <row r="36" spans="1:11" ht="12.75" customHeight="1" x14ac:dyDescent="0.25">
      <c r="A36" s="84"/>
      <c r="B36" s="95" t="s">
        <v>68</v>
      </c>
      <c r="C36" s="96" t="s">
        <v>25</v>
      </c>
      <c r="D36" s="143">
        <v>0.5</v>
      </c>
      <c r="E36" s="96" t="s">
        <v>98</v>
      </c>
      <c r="F36" s="97">
        <v>125000</v>
      </c>
      <c r="G36" s="97">
        <f t="shared" ref="G36:G40" si="1">(D36*F36)</f>
        <v>62500</v>
      </c>
    </row>
    <row r="37" spans="1:11" ht="12.75" customHeight="1" x14ac:dyDescent="0.25">
      <c r="A37" s="84"/>
      <c r="B37" s="79" t="s">
        <v>69</v>
      </c>
      <c r="C37" s="10" t="s">
        <v>25</v>
      </c>
      <c r="D37" s="144">
        <v>0.5</v>
      </c>
      <c r="E37" s="10" t="s">
        <v>105</v>
      </c>
      <c r="F37" s="9">
        <v>125000</v>
      </c>
      <c r="G37" s="9">
        <f t="shared" si="1"/>
        <v>62500</v>
      </c>
    </row>
    <row r="38" spans="1:11" ht="12.75" customHeight="1" x14ac:dyDescent="0.25">
      <c r="A38" s="84"/>
      <c r="B38" s="79" t="s">
        <v>70</v>
      </c>
      <c r="C38" s="10" t="s">
        <v>25</v>
      </c>
      <c r="D38" s="144">
        <v>0.5</v>
      </c>
      <c r="E38" s="10" t="s">
        <v>106</v>
      </c>
      <c r="F38" s="9">
        <v>125000</v>
      </c>
      <c r="G38" s="9">
        <f t="shared" si="1"/>
        <v>62500</v>
      </c>
    </row>
    <row r="39" spans="1:11" ht="12.75" customHeight="1" x14ac:dyDescent="0.25">
      <c r="A39" s="84"/>
      <c r="B39" s="98" t="s">
        <v>86</v>
      </c>
      <c r="C39" s="99" t="s">
        <v>25</v>
      </c>
      <c r="D39" s="145">
        <v>0.5</v>
      </c>
      <c r="E39" s="99" t="s">
        <v>101</v>
      </c>
      <c r="F39" s="100">
        <v>125000</v>
      </c>
      <c r="G39" s="100">
        <f t="shared" si="1"/>
        <v>62500</v>
      </c>
    </row>
    <row r="40" spans="1:11" ht="12.75" customHeight="1" x14ac:dyDescent="0.25">
      <c r="A40" s="82"/>
      <c r="B40" s="107" t="s">
        <v>87</v>
      </c>
      <c r="C40" s="108" t="s">
        <v>83</v>
      </c>
      <c r="D40" s="146">
        <v>25000</v>
      </c>
      <c r="E40" s="108" t="s">
        <v>100</v>
      </c>
      <c r="F40" s="109">
        <v>10</v>
      </c>
      <c r="G40" s="109">
        <f t="shared" si="1"/>
        <v>250000</v>
      </c>
    </row>
    <row r="41" spans="1:11" ht="12.75" customHeight="1" x14ac:dyDescent="0.25">
      <c r="A41" s="85"/>
      <c r="B41" s="25" t="s">
        <v>26</v>
      </c>
      <c r="C41" s="26"/>
      <c r="D41" s="26"/>
      <c r="E41" s="26"/>
      <c r="F41" s="27"/>
      <c r="G41" s="142">
        <f>SUM(G36:G40)</f>
        <v>500000</v>
      </c>
    </row>
    <row r="42" spans="1:11" ht="12" customHeight="1" x14ac:dyDescent="0.25">
      <c r="A42" s="83"/>
      <c r="B42" s="22"/>
      <c r="C42" s="23"/>
      <c r="D42" s="23"/>
      <c r="E42" s="23"/>
      <c r="F42" s="24"/>
      <c r="G42" s="24"/>
    </row>
    <row r="43" spans="1:11" ht="12" customHeight="1" x14ac:dyDescent="0.25">
      <c r="A43" s="85"/>
      <c r="B43" s="11" t="s">
        <v>27</v>
      </c>
      <c r="C43" s="12"/>
      <c r="D43" s="13"/>
      <c r="E43" s="13"/>
      <c r="F43" s="14"/>
      <c r="G43" s="14"/>
    </row>
    <row r="44" spans="1:11" ht="24" customHeight="1" x14ac:dyDescent="0.25">
      <c r="A44" s="85"/>
      <c r="B44" s="141" t="s">
        <v>28</v>
      </c>
      <c r="C44" s="141" t="s">
        <v>29</v>
      </c>
      <c r="D44" s="141" t="s">
        <v>30</v>
      </c>
      <c r="E44" s="141" t="s">
        <v>17</v>
      </c>
      <c r="F44" s="141" t="s">
        <v>18</v>
      </c>
      <c r="G44" s="141" t="s">
        <v>19</v>
      </c>
      <c r="K44" s="75"/>
    </row>
    <row r="45" spans="1:11" ht="12.75" customHeight="1" x14ac:dyDescent="0.25">
      <c r="A45" s="84"/>
      <c r="B45" s="110" t="s">
        <v>31</v>
      </c>
      <c r="C45" s="111"/>
      <c r="D45" s="111"/>
      <c r="E45" s="111"/>
      <c r="F45" s="111"/>
      <c r="G45" s="111"/>
      <c r="K45" s="75"/>
    </row>
    <row r="46" spans="1:11" ht="12.75" customHeight="1" x14ac:dyDescent="0.25">
      <c r="A46" s="84"/>
      <c r="B46" s="80" t="s">
        <v>71</v>
      </c>
      <c r="C46" s="28" t="s">
        <v>83</v>
      </c>
      <c r="D46" s="147">
        <v>400</v>
      </c>
      <c r="E46" s="28" t="s">
        <v>107</v>
      </c>
      <c r="F46" s="29">
        <v>392</v>
      </c>
      <c r="G46" s="29">
        <f>(D46*F46)</f>
        <v>156800</v>
      </c>
    </row>
    <row r="47" spans="1:11" ht="12.75" customHeight="1" x14ac:dyDescent="0.25">
      <c r="A47" s="84"/>
      <c r="B47" s="80" t="s">
        <v>88</v>
      </c>
      <c r="C47" s="28" t="s">
        <v>83</v>
      </c>
      <c r="D47" s="147">
        <v>300</v>
      </c>
      <c r="E47" s="28" t="s">
        <v>108</v>
      </c>
      <c r="F47" s="29">
        <v>500</v>
      </c>
      <c r="G47" s="29">
        <f t="shared" ref="G47:G61" si="2">(D47*F47)</f>
        <v>150000</v>
      </c>
    </row>
    <row r="48" spans="1:11" ht="12.75" customHeight="1" x14ac:dyDescent="0.25">
      <c r="A48" s="84"/>
      <c r="B48" s="30" t="s">
        <v>72</v>
      </c>
      <c r="C48" s="28"/>
      <c r="D48" s="147"/>
      <c r="E48" s="28"/>
      <c r="F48" s="29"/>
      <c r="G48" s="29">
        <f t="shared" si="2"/>
        <v>0</v>
      </c>
    </row>
    <row r="49" spans="1:7" ht="12.75" customHeight="1" x14ac:dyDescent="0.25">
      <c r="A49" s="84"/>
      <c r="B49" s="80" t="s">
        <v>89</v>
      </c>
      <c r="C49" s="31" t="s">
        <v>84</v>
      </c>
      <c r="D49" s="147">
        <v>6</v>
      </c>
      <c r="E49" s="28" t="s">
        <v>95</v>
      </c>
      <c r="F49" s="29">
        <v>11000</v>
      </c>
      <c r="G49" s="29">
        <f t="shared" si="2"/>
        <v>66000</v>
      </c>
    </row>
    <row r="50" spans="1:7" ht="12.75" customHeight="1" x14ac:dyDescent="0.25">
      <c r="A50" s="84"/>
      <c r="B50" s="80" t="s">
        <v>109</v>
      </c>
      <c r="C50" s="28" t="s">
        <v>84</v>
      </c>
      <c r="D50" s="147">
        <v>8</v>
      </c>
      <c r="E50" s="28" t="s">
        <v>97</v>
      </c>
      <c r="F50" s="29">
        <v>2500</v>
      </c>
      <c r="G50" s="29">
        <f t="shared" si="2"/>
        <v>20000</v>
      </c>
    </row>
    <row r="51" spans="1:7" ht="12.75" customHeight="1" x14ac:dyDescent="0.25">
      <c r="A51" s="84"/>
      <c r="B51" s="80" t="s">
        <v>110</v>
      </c>
      <c r="C51" s="28" t="s">
        <v>83</v>
      </c>
      <c r="D51" s="147">
        <v>5</v>
      </c>
      <c r="E51" s="28" t="s">
        <v>92</v>
      </c>
      <c r="F51" s="29">
        <v>7200</v>
      </c>
      <c r="G51" s="29">
        <f t="shared" si="2"/>
        <v>36000</v>
      </c>
    </row>
    <row r="52" spans="1:7" ht="12.75" customHeight="1" x14ac:dyDescent="0.25">
      <c r="A52" s="84"/>
      <c r="B52" s="80" t="s">
        <v>111</v>
      </c>
      <c r="C52" s="28" t="s">
        <v>83</v>
      </c>
      <c r="D52" s="147">
        <v>0.5</v>
      </c>
      <c r="E52" s="28" t="s">
        <v>113</v>
      </c>
      <c r="F52" s="29">
        <v>80000</v>
      </c>
      <c r="G52" s="29">
        <f t="shared" si="2"/>
        <v>40000</v>
      </c>
    </row>
    <row r="53" spans="1:7" ht="12.75" customHeight="1" x14ac:dyDescent="0.25">
      <c r="A53" s="84"/>
      <c r="B53" s="30" t="s">
        <v>32</v>
      </c>
      <c r="C53" s="28"/>
      <c r="D53" s="147"/>
      <c r="E53" s="28"/>
      <c r="F53" s="29"/>
      <c r="G53" s="29">
        <f t="shared" si="2"/>
        <v>0</v>
      </c>
    </row>
    <row r="54" spans="1:7" ht="12.75" customHeight="1" x14ac:dyDescent="0.25">
      <c r="A54" s="84"/>
      <c r="B54" s="80" t="s">
        <v>112</v>
      </c>
      <c r="C54" s="28" t="s">
        <v>84</v>
      </c>
      <c r="D54" s="147">
        <v>30</v>
      </c>
      <c r="E54" s="28" t="s">
        <v>96</v>
      </c>
      <c r="F54" s="29">
        <v>2500</v>
      </c>
      <c r="G54" s="29">
        <f t="shared" si="2"/>
        <v>75000</v>
      </c>
    </row>
    <row r="55" spans="1:7" ht="12.75" customHeight="1" x14ac:dyDescent="0.25">
      <c r="A55" s="84"/>
      <c r="B55" s="76" t="s">
        <v>73</v>
      </c>
      <c r="C55" s="112" t="s">
        <v>84</v>
      </c>
      <c r="D55" s="148">
        <v>2</v>
      </c>
      <c r="E55" s="112" t="s">
        <v>114</v>
      </c>
      <c r="F55" s="77">
        <v>12000</v>
      </c>
      <c r="G55" s="77">
        <f t="shared" si="2"/>
        <v>24000</v>
      </c>
    </row>
    <row r="56" spans="1:7" ht="12.75" customHeight="1" x14ac:dyDescent="0.25">
      <c r="A56" s="82"/>
      <c r="B56" s="113" t="s">
        <v>74</v>
      </c>
      <c r="C56" s="114" t="s">
        <v>84</v>
      </c>
      <c r="D56" s="115">
        <v>0.5</v>
      </c>
      <c r="E56" s="115" t="s">
        <v>103</v>
      </c>
      <c r="F56" s="116">
        <v>36000</v>
      </c>
      <c r="G56" s="116">
        <f t="shared" si="2"/>
        <v>18000</v>
      </c>
    </row>
    <row r="57" spans="1:7" ht="12.75" customHeight="1" x14ac:dyDescent="0.25">
      <c r="A57" s="82"/>
      <c r="B57" s="117" t="s">
        <v>75</v>
      </c>
      <c r="C57" s="115"/>
      <c r="D57" s="115"/>
      <c r="E57" s="115"/>
      <c r="F57" s="116"/>
      <c r="G57" s="116">
        <f t="shared" si="2"/>
        <v>0</v>
      </c>
    </row>
    <row r="58" spans="1:7" ht="12.75" customHeight="1" x14ac:dyDescent="0.25">
      <c r="A58" s="82"/>
      <c r="B58" s="113" t="s">
        <v>76</v>
      </c>
      <c r="C58" s="115" t="s">
        <v>84</v>
      </c>
      <c r="D58" s="115">
        <v>3</v>
      </c>
      <c r="E58" s="115" t="s">
        <v>115</v>
      </c>
      <c r="F58" s="116">
        <v>9000</v>
      </c>
      <c r="G58" s="116">
        <f t="shared" si="2"/>
        <v>27000</v>
      </c>
    </row>
    <row r="59" spans="1:7" ht="12.75" customHeight="1" x14ac:dyDescent="0.25">
      <c r="A59" s="82"/>
      <c r="B59" s="117" t="s">
        <v>77</v>
      </c>
      <c r="C59" s="115"/>
      <c r="D59" s="115"/>
      <c r="E59" s="115"/>
      <c r="F59" s="116"/>
      <c r="G59" s="116">
        <f t="shared" si="2"/>
        <v>0</v>
      </c>
    </row>
    <row r="60" spans="1:7" ht="12.75" customHeight="1" x14ac:dyDescent="0.25">
      <c r="A60" s="82"/>
      <c r="B60" s="113" t="s">
        <v>78</v>
      </c>
      <c r="C60" s="115" t="s">
        <v>84</v>
      </c>
      <c r="D60" s="115">
        <v>3</v>
      </c>
      <c r="E60" s="115" t="s">
        <v>116</v>
      </c>
      <c r="F60" s="116">
        <v>10000</v>
      </c>
      <c r="G60" s="116">
        <f t="shared" si="2"/>
        <v>30000</v>
      </c>
    </row>
    <row r="61" spans="1:7" ht="12.75" customHeight="1" x14ac:dyDescent="0.25">
      <c r="A61" s="82"/>
      <c r="B61" s="118" t="s">
        <v>90</v>
      </c>
      <c r="C61" s="119" t="s">
        <v>83</v>
      </c>
      <c r="D61" s="119">
        <v>4</v>
      </c>
      <c r="E61" s="119" t="s">
        <v>117</v>
      </c>
      <c r="F61" s="120">
        <v>11000</v>
      </c>
      <c r="G61" s="120">
        <f t="shared" si="2"/>
        <v>44000</v>
      </c>
    </row>
    <row r="62" spans="1:7" ht="13.5" customHeight="1" x14ac:dyDescent="0.25">
      <c r="A62" s="85"/>
      <c r="B62" s="25" t="s">
        <v>33</v>
      </c>
      <c r="C62" s="26"/>
      <c r="D62" s="26"/>
      <c r="E62" s="26"/>
      <c r="F62" s="27"/>
      <c r="G62" s="142">
        <f>SUM(G45:G61)</f>
        <v>686800</v>
      </c>
    </row>
    <row r="63" spans="1:7" ht="12" customHeight="1" x14ac:dyDescent="0.25">
      <c r="A63" s="83"/>
      <c r="B63" s="22"/>
      <c r="C63" s="23"/>
      <c r="D63" s="23"/>
      <c r="E63" s="32"/>
      <c r="F63" s="24"/>
      <c r="G63" s="24"/>
    </row>
    <row r="64" spans="1:7" ht="12" customHeight="1" x14ac:dyDescent="0.25">
      <c r="A64" s="85"/>
      <c r="B64" s="11" t="s">
        <v>34</v>
      </c>
      <c r="C64" s="12"/>
      <c r="D64" s="13"/>
      <c r="E64" s="13"/>
      <c r="F64" s="14"/>
      <c r="G64" s="14"/>
    </row>
    <row r="65" spans="1:7" ht="24" customHeight="1" x14ac:dyDescent="0.25">
      <c r="A65" s="85"/>
      <c r="B65" s="140" t="s">
        <v>35</v>
      </c>
      <c r="C65" s="141" t="s">
        <v>29</v>
      </c>
      <c r="D65" s="141" t="s">
        <v>30</v>
      </c>
      <c r="E65" s="140" t="s">
        <v>17</v>
      </c>
      <c r="F65" s="141" t="s">
        <v>18</v>
      </c>
      <c r="G65" s="140" t="s">
        <v>19</v>
      </c>
    </row>
    <row r="66" spans="1:7" ht="12.75" customHeight="1" x14ac:dyDescent="0.25">
      <c r="A66" s="82"/>
      <c r="B66" s="121" t="s">
        <v>93</v>
      </c>
      <c r="C66" s="122" t="s">
        <v>91</v>
      </c>
      <c r="D66" s="123">
        <v>1</v>
      </c>
      <c r="E66" s="124" t="s">
        <v>100</v>
      </c>
      <c r="F66" s="123">
        <v>30000</v>
      </c>
      <c r="G66" s="123">
        <f>(D66*F66)</f>
        <v>30000</v>
      </c>
    </row>
    <row r="67" spans="1:7" ht="12.75" customHeight="1" x14ac:dyDescent="0.25">
      <c r="A67" s="82"/>
      <c r="B67" s="105" t="s">
        <v>79</v>
      </c>
      <c r="C67" s="114" t="s">
        <v>85</v>
      </c>
      <c r="D67" s="116">
        <v>4</v>
      </c>
      <c r="E67" s="106" t="s">
        <v>94</v>
      </c>
      <c r="F67" s="116">
        <v>35000</v>
      </c>
      <c r="G67" s="116">
        <f t="shared" ref="G67:G69" si="3">(D67*F67)</f>
        <v>140000</v>
      </c>
    </row>
    <row r="68" spans="1:7" ht="12.75" customHeight="1" x14ac:dyDescent="0.25">
      <c r="A68" s="82"/>
      <c r="B68" s="105" t="s">
        <v>80</v>
      </c>
      <c r="C68" s="114" t="s">
        <v>91</v>
      </c>
      <c r="D68" s="116">
        <v>1</v>
      </c>
      <c r="E68" s="106" t="s">
        <v>100</v>
      </c>
      <c r="F68" s="116">
        <v>35000</v>
      </c>
      <c r="G68" s="116">
        <f t="shared" si="3"/>
        <v>35000</v>
      </c>
    </row>
    <row r="69" spans="1:7" ht="11.25" customHeight="1" x14ac:dyDescent="0.25">
      <c r="A69" s="75"/>
      <c r="B69" s="107" t="s">
        <v>67</v>
      </c>
      <c r="C69" s="159" t="s">
        <v>83</v>
      </c>
      <c r="D69" s="120">
        <v>25000</v>
      </c>
      <c r="E69" s="108" t="s">
        <v>100</v>
      </c>
      <c r="F69" s="120">
        <v>80</v>
      </c>
      <c r="G69" s="120">
        <f t="shared" si="3"/>
        <v>2000000</v>
      </c>
    </row>
    <row r="70" spans="1:7" ht="13.5" customHeight="1" x14ac:dyDescent="0.25">
      <c r="A70" s="85"/>
      <c r="B70" s="25" t="s">
        <v>36</v>
      </c>
      <c r="C70" s="26"/>
      <c r="D70" s="26"/>
      <c r="E70" s="26"/>
      <c r="F70" s="27"/>
      <c r="G70" s="142">
        <f>SUM(G66:G69)</f>
        <v>2205000</v>
      </c>
    </row>
    <row r="71" spans="1:7" ht="12" customHeight="1" x14ac:dyDescent="0.25">
      <c r="A71" s="83"/>
      <c r="B71" s="43"/>
      <c r="C71" s="43"/>
      <c r="D71" s="43"/>
      <c r="E71" s="43"/>
      <c r="F71" s="44"/>
      <c r="G71" s="44"/>
    </row>
    <row r="72" spans="1:7" ht="12" customHeight="1" x14ac:dyDescent="0.25">
      <c r="A72" s="82"/>
      <c r="B72" s="45" t="s">
        <v>37</v>
      </c>
      <c r="C72" s="46"/>
      <c r="D72" s="46"/>
      <c r="E72" s="46"/>
      <c r="F72" s="46"/>
      <c r="G72" s="125">
        <f>G27+G41+G62+G70</f>
        <v>4816800</v>
      </c>
    </row>
    <row r="73" spans="1:7" ht="12" customHeight="1" x14ac:dyDescent="0.25">
      <c r="A73" s="82"/>
      <c r="B73" s="47" t="s">
        <v>38</v>
      </c>
      <c r="C73" s="34"/>
      <c r="D73" s="34"/>
      <c r="E73" s="34"/>
      <c r="F73" s="34"/>
      <c r="G73" s="126">
        <f>G72*0.05</f>
        <v>240840</v>
      </c>
    </row>
    <row r="74" spans="1:7" ht="12" customHeight="1" x14ac:dyDescent="0.25">
      <c r="A74" s="82"/>
      <c r="B74" s="48" t="s">
        <v>39</v>
      </c>
      <c r="C74" s="33"/>
      <c r="D74" s="33"/>
      <c r="E74" s="33"/>
      <c r="F74" s="33"/>
      <c r="G74" s="127">
        <f>G73+G72</f>
        <v>5057640</v>
      </c>
    </row>
    <row r="75" spans="1:7" ht="12" customHeight="1" x14ac:dyDescent="0.25">
      <c r="A75" s="82"/>
      <c r="B75" s="47" t="s">
        <v>40</v>
      </c>
      <c r="C75" s="34"/>
      <c r="D75" s="34"/>
      <c r="E75" s="34"/>
      <c r="F75" s="34"/>
      <c r="G75" s="126">
        <f>G12</f>
        <v>8750000</v>
      </c>
    </row>
    <row r="76" spans="1:7" ht="12" customHeight="1" x14ac:dyDescent="0.25">
      <c r="A76" s="82"/>
      <c r="B76" s="49" t="s">
        <v>41</v>
      </c>
      <c r="C76" s="128"/>
      <c r="D76" s="128"/>
      <c r="E76" s="128"/>
      <c r="F76" s="128"/>
      <c r="G76" s="129">
        <f>G75-G74</f>
        <v>3692360</v>
      </c>
    </row>
    <row r="77" spans="1:7" ht="12" customHeight="1" x14ac:dyDescent="0.25">
      <c r="A77" s="82"/>
      <c r="B77" s="41" t="s">
        <v>42</v>
      </c>
      <c r="C77" s="42"/>
      <c r="D77" s="42"/>
      <c r="E77" s="42"/>
      <c r="F77" s="42"/>
      <c r="G77" s="38"/>
    </row>
    <row r="78" spans="1:7" ht="12.75" customHeight="1" thickBot="1" x14ac:dyDescent="0.3">
      <c r="A78" s="82"/>
      <c r="B78" s="50"/>
      <c r="C78" s="42"/>
      <c r="D78" s="42"/>
      <c r="E78" s="42"/>
      <c r="F78" s="42"/>
      <c r="G78" s="38"/>
    </row>
    <row r="79" spans="1:7" ht="12" customHeight="1" x14ac:dyDescent="0.25">
      <c r="A79" s="82"/>
      <c r="B79" s="61" t="s">
        <v>43</v>
      </c>
      <c r="C79" s="62"/>
      <c r="D79" s="62"/>
      <c r="E79" s="62"/>
      <c r="F79" s="63"/>
      <c r="G79" s="38"/>
    </row>
    <row r="80" spans="1:7" ht="12" customHeight="1" x14ac:dyDescent="0.25">
      <c r="A80" s="82"/>
      <c r="B80" s="64" t="s">
        <v>44</v>
      </c>
      <c r="C80" s="40"/>
      <c r="D80" s="40"/>
      <c r="E80" s="40"/>
      <c r="F80" s="65"/>
      <c r="G80" s="38"/>
    </row>
    <row r="81" spans="1:7" ht="12" customHeight="1" x14ac:dyDescent="0.25">
      <c r="A81" s="82"/>
      <c r="B81" s="64" t="s">
        <v>45</v>
      </c>
      <c r="C81" s="40"/>
      <c r="D81" s="40"/>
      <c r="E81" s="40"/>
      <c r="F81" s="65"/>
      <c r="G81" s="38"/>
    </row>
    <row r="82" spans="1:7" ht="12" customHeight="1" x14ac:dyDescent="0.25">
      <c r="A82" s="82"/>
      <c r="B82" s="64" t="s">
        <v>46</v>
      </c>
      <c r="C82" s="40"/>
      <c r="D82" s="40"/>
      <c r="E82" s="40"/>
      <c r="F82" s="65"/>
      <c r="G82" s="38"/>
    </row>
    <row r="83" spans="1:7" ht="12" customHeight="1" x14ac:dyDescent="0.25">
      <c r="A83" s="82"/>
      <c r="B83" s="64" t="s">
        <v>47</v>
      </c>
      <c r="C83" s="40"/>
      <c r="D83" s="40"/>
      <c r="E83" s="40"/>
      <c r="F83" s="65"/>
      <c r="G83" s="38"/>
    </row>
    <row r="84" spans="1:7" ht="12" customHeight="1" x14ac:dyDescent="0.25">
      <c r="A84" s="82"/>
      <c r="B84" s="64" t="s">
        <v>48</v>
      </c>
      <c r="C84" s="40"/>
      <c r="D84" s="40"/>
      <c r="E84" s="40"/>
      <c r="F84" s="65"/>
      <c r="G84" s="38"/>
    </row>
    <row r="85" spans="1:7" ht="12.75" customHeight="1" thickBot="1" x14ac:dyDescent="0.3">
      <c r="A85" s="82"/>
      <c r="B85" s="66" t="s">
        <v>49</v>
      </c>
      <c r="C85" s="67"/>
      <c r="D85" s="67"/>
      <c r="E85" s="67"/>
      <c r="F85" s="68"/>
      <c r="G85" s="38"/>
    </row>
    <row r="86" spans="1:7" ht="12.75" customHeight="1" x14ac:dyDescent="0.25">
      <c r="A86" s="82"/>
      <c r="B86" s="59"/>
      <c r="C86" s="40"/>
      <c r="D86" s="40"/>
      <c r="E86" s="40"/>
      <c r="F86" s="40"/>
      <c r="G86" s="38"/>
    </row>
    <row r="87" spans="1:7" ht="15" customHeight="1" thickBot="1" x14ac:dyDescent="0.3">
      <c r="A87" s="82"/>
      <c r="B87" s="161" t="s">
        <v>50</v>
      </c>
      <c r="C87" s="162"/>
      <c r="D87" s="58"/>
      <c r="E87" s="35"/>
      <c r="F87" s="35"/>
      <c r="G87" s="38"/>
    </row>
    <row r="88" spans="1:7" ht="12" customHeight="1" x14ac:dyDescent="0.25">
      <c r="A88" s="82"/>
      <c r="B88" s="52" t="s">
        <v>35</v>
      </c>
      <c r="C88" s="160" t="s">
        <v>51</v>
      </c>
      <c r="D88" s="53" t="s">
        <v>52</v>
      </c>
      <c r="E88" s="35"/>
      <c r="F88" s="35"/>
      <c r="G88" s="38"/>
    </row>
    <row r="89" spans="1:7" ht="12" customHeight="1" x14ac:dyDescent="0.25">
      <c r="A89" s="82"/>
      <c r="B89" s="54" t="s">
        <v>53</v>
      </c>
      <c r="C89" s="130">
        <f>G27</f>
        <v>1425000</v>
      </c>
      <c r="D89" s="55">
        <f>(C89/C95)</f>
        <v>0.28175196336631314</v>
      </c>
      <c r="E89" s="35"/>
      <c r="F89" s="35"/>
      <c r="G89" s="38"/>
    </row>
    <row r="90" spans="1:7" ht="12" customHeight="1" x14ac:dyDescent="0.25">
      <c r="A90" s="82"/>
      <c r="B90" s="54" t="s">
        <v>54</v>
      </c>
      <c r="C90" s="131">
        <v>0</v>
      </c>
      <c r="D90" s="55">
        <v>0</v>
      </c>
      <c r="E90" s="35"/>
      <c r="F90" s="35"/>
      <c r="G90" s="38"/>
    </row>
    <row r="91" spans="1:7" ht="12" customHeight="1" x14ac:dyDescent="0.25">
      <c r="A91" s="82"/>
      <c r="B91" s="54" t="s">
        <v>55</v>
      </c>
      <c r="C91" s="130">
        <f>G41</f>
        <v>500000</v>
      </c>
      <c r="D91" s="55">
        <f>(C91/C95)</f>
        <v>9.8860338023267769E-2</v>
      </c>
      <c r="E91" s="35"/>
      <c r="F91" s="35"/>
      <c r="G91" s="38"/>
    </row>
    <row r="92" spans="1:7" ht="12" customHeight="1" x14ac:dyDescent="0.25">
      <c r="A92" s="82"/>
      <c r="B92" s="54" t="s">
        <v>28</v>
      </c>
      <c r="C92" s="130">
        <f>G62</f>
        <v>686800</v>
      </c>
      <c r="D92" s="55">
        <f>(C92/C95)</f>
        <v>0.13579456030876061</v>
      </c>
      <c r="E92" s="35"/>
      <c r="F92" s="35"/>
      <c r="G92" s="38"/>
    </row>
    <row r="93" spans="1:7" ht="12" customHeight="1" x14ac:dyDescent="0.25">
      <c r="A93" s="82"/>
      <c r="B93" s="54" t="s">
        <v>56</v>
      </c>
      <c r="C93" s="132">
        <f>G70</f>
        <v>2205000</v>
      </c>
      <c r="D93" s="55">
        <f>(C93/C95)</f>
        <v>0.43597409068261084</v>
      </c>
      <c r="E93" s="37"/>
      <c r="F93" s="37"/>
      <c r="G93" s="38"/>
    </row>
    <row r="94" spans="1:7" ht="12" customHeight="1" x14ac:dyDescent="0.25">
      <c r="A94" s="82"/>
      <c r="B94" s="54" t="s">
        <v>57</v>
      </c>
      <c r="C94" s="132">
        <f>G73</f>
        <v>240840</v>
      </c>
      <c r="D94" s="55">
        <f>(C94/C95)</f>
        <v>4.7619047619047616E-2</v>
      </c>
      <c r="E94" s="37"/>
      <c r="F94" s="37"/>
      <c r="G94" s="38"/>
    </row>
    <row r="95" spans="1:7" ht="12.75" customHeight="1" thickBot="1" x14ac:dyDescent="0.3">
      <c r="A95" s="82"/>
      <c r="B95" s="56" t="s">
        <v>58</v>
      </c>
      <c r="C95" s="133">
        <f>SUM(C89:C94)</f>
        <v>5057640</v>
      </c>
      <c r="D95" s="57">
        <f>SUM(D89:D94)</f>
        <v>1</v>
      </c>
      <c r="E95" s="37"/>
      <c r="F95" s="37"/>
      <c r="G95" s="38"/>
    </row>
    <row r="96" spans="1:7" ht="12" customHeight="1" x14ac:dyDescent="0.25">
      <c r="A96" s="82"/>
      <c r="B96" s="50"/>
      <c r="C96" s="42"/>
      <c r="D96" s="42"/>
      <c r="E96" s="42"/>
      <c r="F96" s="42"/>
      <c r="G96" s="38"/>
    </row>
    <row r="97" spans="1:7" ht="12.75" customHeight="1" x14ac:dyDescent="0.25">
      <c r="A97" s="82"/>
      <c r="B97" s="51"/>
      <c r="C97" s="42"/>
      <c r="D97" s="42"/>
      <c r="E97" s="42"/>
      <c r="F97" s="42"/>
      <c r="G97" s="38"/>
    </row>
    <row r="98" spans="1:7" ht="12" customHeight="1" thickBot="1" x14ac:dyDescent="0.3">
      <c r="A98" s="82"/>
      <c r="B98" s="70"/>
      <c r="C98" s="71" t="s">
        <v>122</v>
      </c>
      <c r="D98" s="72"/>
      <c r="E98" s="73"/>
      <c r="F98" s="36"/>
      <c r="G98" s="38"/>
    </row>
    <row r="99" spans="1:7" ht="12" customHeight="1" x14ac:dyDescent="0.25">
      <c r="A99" s="82"/>
      <c r="B99" s="74" t="s">
        <v>123</v>
      </c>
      <c r="C99" s="134">
        <v>20000</v>
      </c>
      <c r="D99" s="134">
        <v>25000</v>
      </c>
      <c r="E99" s="135">
        <v>30000</v>
      </c>
      <c r="F99" s="69"/>
      <c r="G99" s="39"/>
    </row>
    <row r="100" spans="1:7" ht="12.75" customHeight="1" thickBot="1" x14ac:dyDescent="0.3">
      <c r="A100" s="82"/>
      <c r="B100" s="56" t="s">
        <v>124</v>
      </c>
      <c r="C100" s="136">
        <f>(G74/C99)</f>
        <v>252.88200000000001</v>
      </c>
      <c r="D100" s="136">
        <f>(G74/D99)</f>
        <v>202.3056</v>
      </c>
      <c r="E100" s="137">
        <f>(G74/E99)</f>
        <v>168.58799999999999</v>
      </c>
      <c r="F100" s="69"/>
      <c r="G100" s="39"/>
    </row>
    <row r="101" spans="1:7" ht="15.6" customHeight="1" x14ac:dyDescent="0.25">
      <c r="A101" s="82"/>
      <c r="B101" s="60" t="s">
        <v>59</v>
      </c>
      <c r="C101" s="40"/>
      <c r="D101" s="40"/>
      <c r="E101" s="40"/>
      <c r="F101" s="40"/>
      <c r="G101" s="40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2020-12-21T20:20:17Z</cp:lastPrinted>
  <dcterms:created xsi:type="dcterms:W3CDTF">2020-11-27T12:49:26Z</dcterms:created>
  <dcterms:modified xsi:type="dcterms:W3CDTF">2021-03-24T17:58:14Z</dcterms:modified>
</cp:coreProperties>
</file>