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herrera\Desktop\Fichas técnicas 2021\Quirihue\"/>
    </mc:Choice>
  </mc:AlternateContent>
  <bookViews>
    <workbookView xWindow="0" yWindow="0" windowWidth="19200" windowHeight="10995"/>
  </bookViews>
  <sheets>
    <sheet name="Eucaliptus MR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5" i="1" l="1"/>
  <c r="G41" i="1"/>
  <c r="G21" i="1"/>
  <c r="D71" i="1" l="1"/>
  <c r="G27" i="1" l="1"/>
  <c r="C62" i="1" s="1"/>
  <c r="G42" i="1"/>
  <c r="G31" i="1"/>
  <c r="G12" i="1"/>
  <c r="G47" i="1" s="1"/>
  <c r="G22" i="1" l="1"/>
  <c r="C61" i="1" s="1"/>
  <c r="G37" i="1"/>
  <c r="C64" i="1" s="1"/>
  <c r="G32" i="1"/>
  <c r="C63" i="1" s="1"/>
  <c r="G44" i="1" l="1"/>
  <c r="G45" i="1" s="1"/>
  <c r="G46" i="1" l="1"/>
  <c r="D72" i="1" s="1"/>
  <c r="C66" i="1"/>
  <c r="G48" i="1"/>
  <c r="C72" i="1" l="1"/>
  <c r="E72" i="1"/>
  <c r="C67" i="1"/>
  <c r="D64" i="1" l="1"/>
  <c r="D62" i="1"/>
  <c r="D65" i="1"/>
  <c r="D63" i="1"/>
  <c r="D61" i="1"/>
  <c r="D66" i="1"/>
  <c r="D67" i="1" l="1"/>
</calcChain>
</file>

<file path=xl/sharedStrings.xml><?xml version="1.0" encoding="utf-8"?>
<sst xmlns="http://schemas.openxmlformats.org/spreadsheetml/2006/main" count="99" uniqueCount="76">
  <si>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</si>
  <si>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</si>
  <si>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</si>
  <si>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</si>
  <si>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</si>
  <si>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</si>
  <si>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</si>
  <si>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</si>
  <si>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</si>
  <si>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</si>
  <si>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</si>
  <si>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</si>
  <si>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</si>
  <si>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</si>
  <si>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</si>
  <si>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</si>
  <si>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</si>
  <si>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</si>
  <si>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</si>
  <si>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</si>
  <si>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</si>
  <si>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</si>
  <si>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</si>
  <si>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</si>
  <si>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</si>
  <si>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</si>
  <si>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</si>
  <si>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</si>
  <si>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</si>
  <si>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</si>
  <si>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</si>
  <si>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</si>
  <si>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</si>
  <si>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</si>
  <si>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</si>
  <si>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</si>
  <si>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</si>
  <si>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</si>
  <si>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</si>
  <si>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</si>
  <si>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</si>
  <si>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</si>
  <si>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</si>
  <si>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</si>
  <si>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</si>
  <si>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</si>
  <si>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</si>
  <si>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</si>
  <si>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</si>
  <si>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</si>
  <si>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</si>
  <si>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</si>
  <si>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</si>
  <si>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</si>
  <si>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</si>
  <si>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</si>
  <si>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</si>
  <si>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</si>
  <si>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Todas la comunas del Área</t>
  </si>
  <si>
    <t>Ñuble</t>
  </si>
  <si>
    <t>Quirihue</t>
  </si>
  <si>
    <t>Globulos</t>
  </si>
  <si>
    <t>Metro ruma</t>
  </si>
  <si>
    <t>Enero 2022</t>
  </si>
  <si>
    <t>Noviembre - diciembre 2021</t>
  </si>
  <si>
    <t>Anual</t>
  </si>
  <si>
    <t>Movilización</t>
  </si>
  <si>
    <t>$/Metro ruma</t>
  </si>
  <si>
    <t>Cantidad (N vueltas/ha)</t>
  </si>
  <si>
    <t>Incendios/sequia</t>
  </si>
  <si>
    <t>PRECIO ESPERADO ($/MR)</t>
  </si>
  <si>
    <t>RENDIMIENTO (MR/Há.)</t>
  </si>
  <si>
    <t>Eucaliptus metro ruma (MR)</t>
  </si>
  <si>
    <t>Rendimiento (MR/hà)</t>
  </si>
  <si>
    <t>ESCENARIOS COSTO UNITARIO  ($/MR)</t>
  </si>
  <si>
    <t>Costo unitario ($/MR) 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</si>
</sst>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21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b/>
      <sz val="8"/>
      <color indexed="9"/>
      <name val="Calibri"/>
      <family val="2"/>
    </font>
    <font>
      <b/>
      <sz val="8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45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4" fillId="2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wrapText="1"/>
    </xf>
    <xf numFmtId="3" fontId="4" fillId="2" borderId="6" xfId="0" applyNumberFormat="1" applyFont="1" applyFill="1" applyBorder="1" applyAlignment="1">
      <alignment horizontal="right" wrapText="1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8" fillId="2" borderId="6" xfId="0" applyNumberFormat="1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horizontal="center"/>
    </xf>
    <xf numFmtId="3" fontId="4" fillId="2" borderId="6" xfId="0" applyNumberFormat="1" applyFont="1" applyFill="1" applyBorder="1" applyAlignment="1"/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49" fontId="9" fillId="3" borderId="19" xfId="0" applyNumberFormat="1" applyFont="1" applyFill="1" applyBorder="1" applyAlignment="1">
      <alignment vertical="center"/>
    </xf>
    <xf numFmtId="0" fontId="9" fillId="3" borderId="19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vertical="center"/>
    </xf>
    <xf numFmtId="3" fontId="9" fillId="3" borderId="19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0" xfId="0" applyFont="1" applyFill="1" applyBorder="1" applyAlignment="1"/>
    <xf numFmtId="0" fontId="15" fillId="7" borderId="22" xfId="0" applyFont="1" applyFill="1" applyBorder="1" applyAlignment="1"/>
    <xf numFmtId="49" fontId="13" fillId="8" borderId="23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165" fontId="13" fillId="2" borderId="6" xfId="0" applyNumberFormat="1" applyFont="1" applyFill="1" applyBorder="1" applyAlignment="1">
      <alignment vertical="center"/>
    </xf>
    <xf numFmtId="0" fontId="10" fillId="7" borderId="21" xfId="0" applyFont="1" applyFill="1" applyBorder="1" applyAlignment="1">
      <alignment vertical="center"/>
    </xf>
    <xf numFmtId="0" fontId="10" fillId="7" borderId="22" xfId="0" applyFont="1" applyFill="1" applyBorder="1" applyAlignment="1">
      <alignment vertical="center"/>
    </xf>
    <xf numFmtId="164" fontId="1" fillId="2" borderId="22" xfId="0" applyNumberFormat="1" applyFont="1" applyFill="1" applyBorder="1" applyAlignment="1">
      <alignment vertical="center"/>
    </xf>
    <xf numFmtId="164" fontId="17" fillId="2" borderId="22" xfId="0" applyNumberFormat="1" applyFont="1" applyFill="1" applyBorder="1" applyAlignment="1">
      <alignment vertical="center"/>
    </xf>
    <xf numFmtId="0" fontId="15" fillId="2" borderId="22" xfId="0" applyFont="1" applyFill="1" applyBorder="1" applyAlignment="1"/>
    <xf numFmtId="0" fontId="0" fillId="2" borderId="24" xfId="0" applyFont="1" applyFill="1" applyBorder="1" applyAlignment="1"/>
    <xf numFmtId="49" fontId="0" fillId="2" borderId="22" xfId="0" applyNumberFormat="1" applyFont="1" applyFill="1" applyBorder="1" applyAlignment="1">
      <alignment vertical="center"/>
    </xf>
    <xf numFmtId="0" fontId="10" fillId="2" borderId="22" xfId="0" applyFont="1" applyFill="1" applyBorder="1" applyAlignment="1">
      <alignment vertical="center"/>
    </xf>
    <xf numFmtId="0" fontId="2" fillId="2" borderId="25" xfId="0" applyFont="1" applyFill="1" applyBorder="1" applyAlignment="1"/>
    <xf numFmtId="3" fontId="2" fillId="2" borderId="25" xfId="0" applyNumberFormat="1" applyFont="1" applyFill="1" applyBorder="1" applyAlignment="1"/>
    <xf numFmtId="49" fontId="1" fillId="5" borderId="26" xfId="0" applyNumberFormat="1" applyFont="1" applyFill="1" applyBorder="1" applyAlignment="1">
      <alignment vertical="center"/>
    </xf>
    <xf numFmtId="0" fontId="1" fillId="5" borderId="27" xfId="0" applyFont="1" applyFill="1" applyBorder="1" applyAlignment="1">
      <alignment vertical="center"/>
    </xf>
    <xf numFmtId="164" fontId="1" fillId="5" borderId="28" xfId="0" applyNumberFormat="1" applyFont="1" applyFill="1" applyBorder="1" applyAlignment="1">
      <alignment vertical="center"/>
    </xf>
    <xf numFmtId="49" fontId="1" fillId="3" borderId="29" xfId="0" applyNumberFormat="1" applyFont="1" applyFill="1" applyBorder="1" applyAlignment="1">
      <alignment vertical="center"/>
    </xf>
    <xf numFmtId="164" fontId="1" fillId="3" borderId="30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164" fontId="1" fillId="5" borderId="30" xfId="0" applyNumberFormat="1" applyFont="1" applyFill="1" applyBorder="1" applyAlignment="1">
      <alignment vertical="center"/>
    </xf>
    <xf numFmtId="49" fontId="1" fillId="5" borderId="31" xfId="0" applyNumberFormat="1" applyFont="1" applyFill="1" applyBorder="1" applyAlignment="1">
      <alignment vertical="center"/>
    </xf>
    <xf numFmtId="0" fontId="10" fillId="5" borderId="32" xfId="0" applyFont="1" applyFill="1" applyBorder="1" applyAlignment="1">
      <alignment vertical="center"/>
    </xf>
    <xf numFmtId="164" fontId="1" fillId="6" borderId="33" xfId="0" applyNumberFormat="1" applyFont="1" applyFill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0" fontId="16" fillId="2" borderId="22" xfId="0" applyFont="1" applyFill="1" applyBorder="1" applyAlignment="1">
      <alignment vertical="center"/>
    </xf>
    <xf numFmtId="49" fontId="13" fillId="8" borderId="34" xfId="0" applyNumberFormat="1" applyFont="1" applyFill="1" applyBorder="1" applyAlignment="1">
      <alignment vertical="center"/>
    </xf>
    <xf numFmtId="49" fontId="15" fillId="8" borderId="35" xfId="0" applyNumberFormat="1" applyFont="1" applyFill="1" applyBorder="1" applyAlignment="1"/>
    <xf numFmtId="49" fontId="13" fillId="2" borderId="36" xfId="0" applyNumberFormat="1" applyFont="1" applyFill="1" applyBorder="1" applyAlignment="1">
      <alignment vertical="center"/>
    </xf>
    <xf numFmtId="9" fontId="15" fillId="2" borderId="37" xfId="0" applyNumberFormat="1" applyFont="1" applyFill="1" applyBorder="1" applyAlignment="1"/>
    <xf numFmtId="49" fontId="13" fillId="8" borderId="38" xfId="0" applyNumberFormat="1" applyFont="1" applyFill="1" applyBorder="1" applyAlignment="1">
      <alignment vertical="center"/>
    </xf>
    <xf numFmtId="165" fontId="13" fillId="8" borderId="39" xfId="0" applyNumberFormat="1" applyFont="1" applyFill="1" applyBorder="1" applyAlignment="1">
      <alignment vertical="center"/>
    </xf>
    <xf numFmtId="9" fontId="13" fillId="8" borderId="40" xfId="0" applyNumberFormat="1" applyFont="1" applyFill="1" applyBorder="1" applyAlignment="1">
      <alignment vertical="center"/>
    </xf>
    <xf numFmtId="0" fontId="15" fillId="9" borderId="43" xfId="0" applyFont="1" applyFill="1" applyBorder="1" applyAlignment="1"/>
    <xf numFmtId="0" fontId="15" fillId="2" borderId="22" xfId="0" applyFont="1" applyFill="1" applyBorder="1" applyAlignment="1">
      <alignment vertical="center"/>
    </xf>
    <xf numFmtId="49" fontId="15" fillId="2" borderId="22" xfId="0" applyNumberFormat="1" applyFont="1" applyFill="1" applyBorder="1" applyAlignment="1">
      <alignment vertical="center"/>
    </xf>
    <xf numFmtId="49" fontId="13" fillId="2" borderId="44" xfId="0" applyNumberFormat="1" applyFont="1" applyFill="1" applyBorder="1" applyAlignment="1">
      <alignment vertical="center"/>
    </xf>
    <xf numFmtId="0" fontId="15" fillId="2" borderId="45" xfId="0" applyFont="1" applyFill="1" applyBorder="1" applyAlignment="1"/>
    <xf numFmtId="0" fontId="15" fillId="2" borderId="46" xfId="0" applyFont="1" applyFill="1" applyBorder="1" applyAlignment="1"/>
    <xf numFmtId="49" fontId="15" fillId="2" borderId="47" xfId="0" applyNumberFormat="1" applyFont="1" applyFill="1" applyBorder="1" applyAlignment="1">
      <alignment vertical="center"/>
    </xf>
    <xf numFmtId="0" fontId="15" fillId="2" borderId="48" xfId="0" applyFont="1" applyFill="1" applyBorder="1" applyAlignment="1"/>
    <xf numFmtId="49" fontId="15" fillId="2" borderId="49" xfId="0" applyNumberFormat="1" applyFont="1" applyFill="1" applyBorder="1" applyAlignment="1">
      <alignment vertical="center"/>
    </xf>
    <xf numFmtId="0" fontId="15" fillId="2" borderId="50" xfId="0" applyFont="1" applyFill="1" applyBorder="1" applyAlignment="1"/>
    <xf numFmtId="0" fontId="15" fillId="2" borderId="51" xfId="0" applyFont="1" applyFill="1" applyBorder="1" applyAlignment="1"/>
    <xf numFmtId="0" fontId="13" fillId="7" borderId="22" xfId="0" applyFont="1" applyFill="1" applyBorder="1" applyAlignment="1">
      <alignment vertical="center"/>
    </xf>
    <xf numFmtId="0" fontId="10" fillId="9" borderId="21" xfId="0" applyFont="1" applyFill="1" applyBorder="1" applyAlignment="1">
      <alignment vertical="center"/>
    </xf>
    <xf numFmtId="49" fontId="18" fillId="9" borderId="22" xfId="0" applyNumberFormat="1" applyFont="1" applyFill="1" applyBorder="1" applyAlignment="1">
      <alignment vertical="center"/>
    </xf>
    <xf numFmtId="0" fontId="10" fillId="9" borderId="22" xfId="0" applyFont="1" applyFill="1" applyBorder="1" applyAlignment="1">
      <alignment vertical="center"/>
    </xf>
    <xf numFmtId="0" fontId="10" fillId="9" borderId="52" xfId="0" applyFont="1" applyFill="1" applyBorder="1" applyAlignment="1">
      <alignment vertical="center"/>
    </xf>
    <xf numFmtId="49" fontId="13" fillId="8" borderId="53" xfId="0" applyNumberFormat="1" applyFont="1" applyFill="1" applyBorder="1" applyAlignment="1">
      <alignment vertical="center"/>
    </xf>
    <xf numFmtId="0" fontId="13" fillId="8" borderId="54" xfId="0" applyNumberFormat="1" applyFont="1" applyFill="1" applyBorder="1" applyAlignment="1">
      <alignment vertical="center"/>
    </xf>
    <xf numFmtId="0" fontId="13" fillId="8" borderId="55" xfId="0" applyNumberFormat="1" applyFont="1" applyFill="1" applyBorder="1" applyAlignment="1">
      <alignment vertical="center"/>
    </xf>
    <xf numFmtId="165" fontId="13" fillId="8" borderId="40" xfId="0" applyNumberFormat="1" applyFont="1" applyFill="1" applyBorder="1" applyAlignment="1">
      <alignment vertical="center"/>
    </xf>
    <xf numFmtId="0" fontId="0" fillId="0" borderId="22" xfId="0" applyNumberFormat="1" applyFont="1" applyBorder="1" applyAlignment="1"/>
    <xf numFmtId="3" fontId="3" fillId="3" borderId="15" xfId="0" applyNumberFormat="1" applyFont="1" applyFill="1" applyBorder="1" applyAlignment="1">
      <alignment vertical="center"/>
    </xf>
    <xf numFmtId="0" fontId="5" fillId="2" borderId="7" xfId="0" applyFont="1" applyFill="1" applyBorder="1" applyAlignment="1">
      <alignment horizontal="center"/>
    </xf>
    <xf numFmtId="49" fontId="4" fillId="2" borderId="5" xfId="0" applyNumberFormat="1" applyFont="1" applyFill="1" applyBorder="1" applyAlignment="1">
      <alignment horizontal="center" vertical="center"/>
    </xf>
    <xf numFmtId="166" fontId="4" fillId="2" borderId="6" xfId="0" applyNumberFormat="1" applyFont="1" applyFill="1" applyBorder="1" applyAlignment="1">
      <alignment horizontal="right" vertical="center" wrapText="1"/>
    </xf>
    <xf numFmtId="49" fontId="4" fillId="2" borderId="6" xfId="0" applyNumberFormat="1" applyFont="1" applyFill="1" applyBorder="1" applyAlignment="1">
      <alignment horizontal="right" vertical="center" wrapText="1"/>
    </xf>
    <xf numFmtId="0" fontId="4" fillId="2" borderId="6" xfId="0" applyNumberFormat="1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3" fontId="4" fillId="2" borderId="6" xfId="0" applyNumberFormat="1" applyFont="1" applyFill="1" applyBorder="1" applyAlignment="1">
      <alignment horizontal="right" vertical="center" wrapText="1"/>
    </xf>
    <xf numFmtId="3" fontId="4" fillId="2" borderId="15" xfId="0" applyNumberFormat="1" applyFont="1" applyFill="1" applyBorder="1" applyAlignment="1">
      <alignment horizontal="right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 wrapText="1"/>
    </xf>
    <xf numFmtId="3" fontId="13" fillId="8" borderId="54" xfId="0" applyNumberFormat="1" applyFont="1" applyFill="1" applyBorder="1" applyAlignment="1">
      <alignment vertical="center"/>
    </xf>
    <xf numFmtId="49" fontId="19" fillId="3" borderId="5" xfId="0" applyNumberFormat="1" applyFont="1" applyFill="1" applyBorder="1" applyAlignment="1">
      <alignment vertical="center" wrapText="1"/>
    </xf>
    <xf numFmtId="0" fontId="20" fillId="2" borderId="7" xfId="0" applyFont="1" applyFill="1" applyBorder="1" applyAlignment="1"/>
    <xf numFmtId="49" fontId="20" fillId="2" borderId="6" xfId="0" applyNumberFormat="1" applyFont="1" applyFill="1" applyBorder="1" applyAlignment="1">
      <alignment horizontal="center" vertical="center"/>
    </xf>
    <xf numFmtId="3" fontId="20" fillId="2" borderId="6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right" vertical="center"/>
    </xf>
    <xf numFmtId="3" fontId="4" fillId="2" borderId="6" xfId="0" applyNumberFormat="1" applyFont="1" applyFill="1" applyBorder="1" applyAlignment="1">
      <alignment horizontal="right" vertical="center"/>
    </xf>
    <xf numFmtId="14" fontId="4" fillId="2" borderId="6" xfId="0" applyNumberFormat="1" applyFont="1" applyFill="1" applyBorder="1" applyAlignment="1">
      <alignment horizontal="center" vertical="center" wrapText="1"/>
    </xf>
    <xf numFmtId="49" fontId="18" fillId="9" borderId="41" xfId="0" applyNumberFormat="1" applyFont="1" applyFill="1" applyBorder="1" applyAlignment="1">
      <alignment vertical="center"/>
    </xf>
    <xf numFmtId="0" fontId="13" fillId="9" borderId="42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49" fontId="19" fillId="3" borderId="6" xfId="0" applyNumberFormat="1" applyFont="1" applyFill="1" applyBorder="1" applyAlignment="1">
      <alignment wrapText="1"/>
    </xf>
    <xf numFmtId="0" fontId="19" fillId="4" borderId="6" xfId="0" applyFont="1" applyFill="1" applyBorder="1" applyAlignment="1">
      <alignment wrapText="1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49" fontId="4" fillId="2" borderId="56" xfId="0" applyNumberFormat="1" applyFont="1" applyFill="1" applyBorder="1" applyAlignment="1">
      <alignment horizontal="center" vertical="center" wrapText="1"/>
    </xf>
    <xf numFmtId="49" fontId="4" fillId="2" borderId="57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647700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73"/>
  <sheetViews>
    <sheetView showGridLines="0" tabSelected="1" workbookViewId="0">
      <selection activeCell="G48" sqref="G48"/>
    </sheetView>
  </sheetViews>
  <sheetFormatPr baseColWidth="10" defaultColWidth="10.85546875" defaultRowHeight="11.25" customHeight="1" x14ac:dyDescent="0.25"/>
  <cols>
    <col min="1" max="1" width="4.42578125" style="1" customWidth="1"/>
    <col min="2" max="3" width="19.42578125" style="1" customWidth="1"/>
    <col min="4" max="4" width="9.710937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/>
      <c r="C8" s="4"/>
      <c r="D8" s="2"/>
      <c r="E8" s="4"/>
      <c r="F8" s="4"/>
      <c r="G8" s="4"/>
    </row>
    <row r="9" spans="1:7" ht="12" customHeight="1" x14ac:dyDescent="0.25">
      <c r="A9" s="5"/>
      <c r="B9" s="128" t="s">
        <v>0</v>
      </c>
      <c r="C9" s="130" t="s">
        <v>72</v>
      </c>
      <c r="D9" s="129"/>
      <c r="E9" s="139" t="s">
        <v>71</v>
      </c>
      <c r="F9" s="140"/>
      <c r="G9" s="131">
        <v>130</v>
      </c>
    </row>
    <row r="10" spans="1:7" ht="38.25" customHeight="1" x14ac:dyDescent="0.25">
      <c r="A10" s="5"/>
      <c r="B10" s="117" t="s">
        <v>1</v>
      </c>
      <c r="C10" s="6" t="s">
        <v>61</v>
      </c>
      <c r="D10" s="116"/>
      <c r="E10" s="137" t="s">
        <v>2</v>
      </c>
      <c r="F10" s="138"/>
      <c r="G10" s="132" t="s">
        <v>63</v>
      </c>
    </row>
    <row r="11" spans="1:7" ht="18" customHeight="1" x14ac:dyDescent="0.25">
      <c r="A11" s="5"/>
      <c r="B11" s="117" t="s">
        <v>3</v>
      </c>
      <c r="C11" s="6" t="s">
        <v>4</v>
      </c>
      <c r="D11" s="116"/>
      <c r="E11" s="137" t="s">
        <v>70</v>
      </c>
      <c r="F11" s="138"/>
      <c r="G11" s="118">
        <v>32000</v>
      </c>
    </row>
    <row r="12" spans="1:7" ht="11.25" customHeight="1" x14ac:dyDescent="0.25">
      <c r="A12" s="5"/>
      <c r="B12" s="117" t="s">
        <v>5</v>
      </c>
      <c r="C12" s="6" t="s">
        <v>59</v>
      </c>
      <c r="D12" s="116"/>
      <c r="E12" s="143" t="s">
        <v>6</v>
      </c>
      <c r="F12" s="144"/>
      <c r="G12" s="133">
        <f>(G9*G11)</f>
        <v>4160000</v>
      </c>
    </row>
    <row r="13" spans="1:7" ht="26.25" customHeight="1" x14ac:dyDescent="0.25">
      <c r="A13" s="5"/>
      <c r="B13" s="117" t="s">
        <v>7</v>
      </c>
      <c r="C13" s="6" t="s">
        <v>60</v>
      </c>
      <c r="D13" s="116"/>
      <c r="E13" s="137" t="s">
        <v>8</v>
      </c>
      <c r="F13" s="138"/>
      <c r="G13" s="119" t="s">
        <v>62</v>
      </c>
    </row>
    <row r="14" spans="1:7" ht="33.75" customHeight="1" x14ac:dyDescent="0.25">
      <c r="A14" s="5"/>
      <c r="B14" s="117" t="s">
        <v>9</v>
      </c>
      <c r="C14" s="6" t="s">
        <v>58</v>
      </c>
      <c r="D14" s="116"/>
      <c r="E14" s="137" t="s">
        <v>10</v>
      </c>
      <c r="F14" s="138"/>
      <c r="G14" s="119" t="s">
        <v>64</v>
      </c>
    </row>
    <row r="15" spans="1:7" ht="25.5" customHeight="1" x14ac:dyDescent="0.25">
      <c r="A15" s="5"/>
      <c r="B15" s="117" t="s">
        <v>11</v>
      </c>
      <c r="C15" s="134">
        <v>44242</v>
      </c>
      <c r="D15" s="116"/>
      <c r="E15" s="137" t="s">
        <v>12</v>
      </c>
      <c r="F15" s="138"/>
      <c r="G15" s="132" t="s">
        <v>69</v>
      </c>
    </row>
    <row r="16" spans="1:7" ht="12" customHeight="1" x14ac:dyDescent="0.25">
      <c r="A16" s="2"/>
      <c r="B16" s="9"/>
      <c r="C16" s="10"/>
      <c r="D16" s="11"/>
      <c r="E16" s="12"/>
      <c r="F16" s="12"/>
      <c r="G16" s="13"/>
    </row>
    <row r="17" spans="1:7" ht="12" customHeight="1" x14ac:dyDescent="0.25">
      <c r="A17" s="14"/>
      <c r="B17" s="141" t="s">
        <v>13</v>
      </c>
      <c r="C17" s="142"/>
      <c r="D17" s="142"/>
      <c r="E17" s="142"/>
      <c r="F17" s="142"/>
      <c r="G17" s="142"/>
    </row>
    <row r="18" spans="1:7" ht="12" customHeight="1" x14ac:dyDescent="0.25">
      <c r="A18" s="2"/>
      <c r="B18" s="15"/>
      <c r="C18" s="16"/>
      <c r="D18" s="16"/>
      <c r="E18" s="16"/>
      <c r="F18" s="17"/>
      <c r="G18" s="17"/>
    </row>
    <row r="19" spans="1:7" ht="12" customHeight="1" x14ac:dyDescent="0.25">
      <c r="A19" s="5"/>
      <c r="B19" s="18" t="s">
        <v>14</v>
      </c>
      <c r="C19" s="19"/>
      <c r="D19" s="20"/>
      <c r="E19" s="20"/>
      <c r="F19" s="20"/>
      <c r="G19" s="20"/>
    </row>
    <row r="20" spans="1:7" ht="24" customHeight="1" x14ac:dyDescent="0.25">
      <c r="A20" s="14"/>
      <c r="B20" s="21" t="s">
        <v>15</v>
      </c>
      <c r="C20" s="21" t="s">
        <v>16</v>
      </c>
      <c r="D20" s="21" t="s">
        <v>17</v>
      </c>
      <c r="E20" s="21" t="s">
        <v>18</v>
      </c>
      <c r="F20" s="21" t="s">
        <v>19</v>
      </c>
      <c r="G20" s="21" t="s">
        <v>20</v>
      </c>
    </row>
    <row r="21" spans="1:7" ht="12.75" customHeight="1" x14ac:dyDescent="0.25">
      <c r="A21" s="14"/>
      <c r="B21" s="6" t="s">
        <v>51</v>
      </c>
      <c r="C21" s="6" t="s">
        <v>21</v>
      </c>
      <c r="D21" s="120">
        <v>20</v>
      </c>
      <c r="E21" s="6" t="s">
        <v>65</v>
      </c>
      <c r="F21" s="122">
        <v>15390</v>
      </c>
      <c r="G21" s="122">
        <f>(D21*F21)*1.19</f>
        <v>366282</v>
      </c>
    </row>
    <row r="22" spans="1:7" ht="12.75" customHeight="1" x14ac:dyDescent="0.25">
      <c r="A22" s="14"/>
      <c r="B22" s="23" t="s">
        <v>22</v>
      </c>
      <c r="C22" s="24"/>
      <c r="D22" s="24"/>
      <c r="E22" s="24"/>
      <c r="F22" s="25"/>
      <c r="G22" s="26">
        <f>SUM(G21:G21)</f>
        <v>366282</v>
      </c>
    </row>
    <row r="23" spans="1:7" ht="12" customHeight="1" x14ac:dyDescent="0.25">
      <c r="A23" s="2"/>
      <c r="B23" s="15"/>
      <c r="C23" s="17"/>
      <c r="D23" s="17"/>
      <c r="E23" s="17"/>
      <c r="F23" s="27"/>
      <c r="G23" s="27"/>
    </row>
    <row r="24" spans="1:7" ht="12" customHeight="1" x14ac:dyDescent="0.25">
      <c r="A24" s="5"/>
      <c r="B24" s="28" t="s">
        <v>23</v>
      </c>
      <c r="C24" s="29"/>
      <c r="D24" s="30"/>
      <c r="E24" s="30"/>
      <c r="F24" s="31"/>
      <c r="G24" s="31"/>
    </row>
    <row r="25" spans="1:7" ht="24" customHeight="1" x14ac:dyDescent="0.25">
      <c r="A25" s="5"/>
      <c r="B25" s="32" t="s">
        <v>15</v>
      </c>
      <c r="C25" s="33" t="s">
        <v>16</v>
      </c>
      <c r="D25" s="33" t="s">
        <v>17</v>
      </c>
      <c r="E25" s="32" t="s">
        <v>18</v>
      </c>
      <c r="F25" s="33" t="s">
        <v>19</v>
      </c>
      <c r="G25" s="32" t="s">
        <v>20</v>
      </c>
    </row>
    <row r="26" spans="1:7" ht="12" customHeight="1" x14ac:dyDescent="0.25">
      <c r="A26" s="5"/>
      <c r="B26" s="121"/>
      <c r="C26" s="121"/>
      <c r="D26" s="124"/>
      <c r="E26" s="121"/>
      <c r="F26" s="123"/>
      <c r="G26" s="123"/>
    </row>
    <row r="27" spans="1:7" ht="12" customHeight="1" x14ac:dyDescent="0.25">
      <c r="A27" s="5"/>
      <c r="B27" s="34" t="s">
        <v>24</v>
      </c>
      <c r="C27" s="35"/>
      <c r="D27" s="35"/>
      <c r="E27" s="35"/>
      <c r="F27" s="36"/>
      <c r="G27" s="115">
        <f>SUM(G26)</f>
        <v>0</v>
      </c>
    </row>
    <row r="28" spans="1:7" ht="12" customHeight="1" x14ac:dyDescent="0.25">
      <c r="A28" s="2"/>
      <c r="B28" s="37"/>
      <c r="C28" s="38"/>
      <c r="D28" s="38"/>
      <c r="E28" s="38"/>
      <c r="F28" s="39"/>
      <c r="G28" s="39"/>
    </row>
    <row r="29" spans="1:7" ht="12" customHeight="1" x14ac:dyDescent="0.25">
      <c r="A29" s="5"/>
      <c r="B29" s="28" t="s">
        <v>25</v>
      </c>
      <c r="C29" s="29"/>
      <c r="D29" s="30"/>
      <c r="E29" s="30"/>
      <c r="F29" s="31"/>
      <c r="G29" s="31"/>
    </row>
    <row r="30" spans="1:7" ht="24" customHeight="1" x14ac:dyDescent="0.25">
      <c r="A30" s="5"/>
      <c r="B30" s="40" t="s">
        <v>15</v>
      </c>
      <c r="C30" s="40" t="s">
        <v>16</v>
      </c>
      <c r="D30" s="40" t="s">
        <v>17</v>
      </c>
      <c r="E30" s="40" t="s">
        <v>18</v>
      </c>
      <c r="F30" s="41" t="s">
        <v>19</v>
      </c>
      <c r="G30" s="40" t="s">
        <v>20</v>
      </c>
    </row>
    <row r="31" spans="1:7" ht="12.75" customHeight="1" x14ac:dyDescent="0.25">
      <c r="A31" s="14"/>
      <c r="B31" s="7"/>
      <c r="C31" s="22"/>
      <c r="D31" s="120"/>
      <c r="E31" s="6"/>
      <c r="F31" s="8"/>
      <c r="G31" s="8">
        <f t="shared" ref="G31" si="0">(D31*F31)</f>
        <v>0</v>
      </c>
    </row>
    <row r="32" spans="1:7" ht="12.75" customHeight="1" x14ac:dyDescent="0.25">
      <c r="A32" s="5"/>
      <c r="B32" s="42" t="s">
        <v>26</v>
      </c>
      <c r="C32" s="43"/>
      <c r="D32" s="43"/>
      <c r="E32" s="43"/>
      <c r="F32" s="44"/>
      <c r="G32" s="45">
        <f>SUM(G31:G31)</f>
        <v>0</v>
      </c>
    </row>
    <row r="33" spans="1:11" ht="12" customHeight="1" x14ac:dyDescent="0.25">
      <c r="A33" s="2"/>
      <c r="B33" s="37"/>
      <c r="C33" s="38"/>
      <c r="D33" s="125"/>
      <c r="E33" s="38"/>
      <c r="F33" s="39"/>
      <c r="G33" s="39"/>
    </row>
    <row r="34" spans="1:11" ht="12" customHeight="1" x14ac:dyDescent="0.25">
      <c r="A34" s="5"/>
      <c r="B34" s="28" t="s">
        <v>27</v>
      </c>
      <c r="C34" s="29"/>
      <c r="D34" s="30"/>
      <c r="E34" s="30"/>
      <c r="F34" s="31"/>
      <c r="G34" s="31"/>
    </row>
    <row r="35" spans="1:11" ht="24" customHeight="1" x14ac:dyDescent="0.25">
      <c r="A35" s="5"/>
      <c r="B35" s="41" t="s">
        <v>28</v>
      </c>
      <c r="C35" s="41" t="s">
        <v>29</v>
      </c>
      <c r="D35" s="41" t="s">
        <v>30</v>
      </c>
      <c r="E35" s="41" t="s">
        <v>18</v>
      </c>
      <c r="F35" s="41" t="s">
        <v>19</v>
      </c>
      <c r="G35" s="41" t="s">
        <v>20</v>
      </c>
      <c r="K35" s="114"/>
    </row>
    <row r="36" spans="1:11" ht="12.75" customHeight="1" x14ac:dyDescent="0.25">
      <c r="A36" s="14"/>
      <c r="B36" s="46"/>
      <c r="C36" s="47"/>
      <c r="D36" s="126"/>
      <c r="E36" s="47"/>
      <c r="F36" s="47"/>
      <c r="G36" s="47"/>
      <c r="K36" s="114"/>
    </row>
    <row r="37" spans="1:11" ht="13.5" customHeight="1" x14ac:dyDescent="0.25">
      <c r="A37" s="5"/>
      <c r="B37" s="50" t="s">
        <v>31</v>
      </c>
      <c r="C37" s="51"/>
      <c r="D37" s="51"/>
      <c r="E37" s="51"/>
      <c r="F37" s="52"/>
      <c r="G37" s="45">
        <f>SUM(G36:G36)</f>
        <v>0</v>
      </c>
    </row>
    <row r="38" spans="1:11" ht="12" customHeight="1" x14ac:dyDescent="0.25">
      <c r="A38" s="2"/>
      <c r="B38" s="37"/>
      <c r="C38" s="38"/>
      <c r="D38" s="38"/>
      <c r="E38" s="53"/>
      <c r="F38" s="39"/>
      <c r="G38" s="39"/>
    </row>
    <row r="39" spans="1:11" ht="12" customHeight="1" x14ac:dyDescent="0.25">
      <c r="A39" s="5"/>
      <c r="B39" s="28" t="s">
        <v>32</v>
      </c>
      <c r="C39" s="29"/>
      <c r="D39" s="30"/>
      <c r="E39" s="30"/>
      <c r="F39" s="31"/>
      <c r="G39" s="31"/>
    </row>
    <row r="40" spans="1:11" ht="24" customHeight="1" x14ac:dyDescent="0.25">
      <c r="A40" s="5"/>
      <c r="B40" s="40" t="s">
        <v>33</v>
      </c>
      <c r="C40" s="41" t="s">
        <v>29</v>
      </c>
      <c r="D40" s="41" t="s">
        <v>68</v>
      </c>
      <c r="E40" s="40" t="s">
        <v>18</v>
      </c>
      <c r="F40" s="41" t="s">
        <v>19</v>
      </c>
      <c r="G40" s="40" t="s">
        <v>20</v>
      </c>
    </row>
    <row r="41" spans="1:11" ht="12.75" customHeight="1" x14ac:dyDescent="0.25">
      <c r="A41" s="14"/>
      <c r="B41" s="7" t="s">
        <v>66</v>
      </c>
      <c r="C41" s="48" t="s">
        <v>67</v>
      </c>
      <c r="D41" s="49">
        <v>1.5</v>
      </c>
      <c r="E41" s="22" t="s">
        <v>65</v>
      </c>
      <c r="F41" s="49">
        <v>197505</v>
      </c>
      <c r="G41" s="49">
        <f>(D41*F41)*1.19</f>
        <v>352546.42499999999</v>
      </c>
    </row>
    <row r="42" spans="1:11" ht="13.5" customHeight="1" x14ac:dyDescent="0.25">
      <c r="A42" s="5"/>
      <c r="B42" s="54" t="s">
        <v>34</v>
      </c>
      <c r="C42" s="55"/>
      <c r="D42" s="55"/>
      <c r="E42" s="55"/>
      <c r="F42" s="56"/>
      <c r="G42" s="57">
        <f>SUM(G41)</f>
        <v>352546.42499999999</v>
      </c>
    </row>
    <row r="43" spans="1:11" ht="12" customHeight="1" x14ac:dyDescent="0.25">
      <c r="A43" s="2"/>
      <c r="B43" s="73"/>
      <c r="C43" s="73"/>
      <c r="D43" s="73"/>
      <c r="E43" s="73"/>
      <c r="F43" s="74"/>
      <c r="G43" s="74"/>
    </row>
    <row r="44" spans="1:11" ht="12" customHeight="1" x14ac:dyDescent="0.25">
      <c r="A44" s="70"/>
      <c r="B44" s="75" t="s">
        <v>35</v>
      </c>
      <c r="C44" s="76"/>
      <c r="D44" s="76"/>
      <c r="E44" s="76"/>
      <c r="F44" s="76"/>
      <c r="G44" s="77">
        <f>G22+G27+G32+G37+G42</f>
        <v>718828.42500000005</v>
      </c>
    </row>
    <row r="45" spans="1:11" ht="12" customHeight="1" x14ac:dyDescent="0.25">
      <c r="A45" s="70"/>
      <c r="B45" s="78" t="s">
        <v>36</v>
      </c>
      <c r="C45" s="59"/>
      <c r="D45" s="59"/>
      <c r="E45" s="59"/>
      <c r="F45" s="59"/>
      <c r="G45" s="79">
        <f>G44*0.05</f>
        <v>35941.421250000007</v>
      </c>
    </row>
    <row r="46" spans="1:11" ht="12" customHeight="1" x14ac:dyDescent="0.25">
      <c r="A46" s="70"/>
      <c r="B46" s="80" t="s">
        <v>37</v>
      </c>
      <c r="C46" s="58"/>
      <c r="D46" s="58"/>
      <c r="E46" s="58"/>
      <c r="F46" s="58"/>
      <c r="G46" s="81">
        <f>G45+G44</f>
        <v>754769.84625000006</v>
      </c>
    </row>
    <row r="47" spans="1:11" ht="12" customHeight="1" x14ac:dyDescent="0.25">
      <c r="A47" s="70"/>
      <c r="B47" s="78" t="s">
        <v>38</v>
      </c>
      <c r="C47" s="59"/>
      <c r="D47" s="59"/>
      <c r="E47" s="59"/>
      <c r="F47" s="59"/>
      <c r="G47" s="79">
        <f>G12</f>
        <v>4160000</v>
      </c>
    </row>
    <row r="48" spans="1:11" ht="12" customHeight="1" x14ac:dyDescent="0.25">
      <c r="A48" s="70"/>
      <c r="B48" s="82" t="s">
        <v>39</v>
      </c>
      <c r="C48" s="83"/>
      <c r="D48" s="83"/>
      <c r="E48" s="83"/>
      <c r="F48" s="83"/>
      <c r="G48" s="84">
        <f>G47-G46</f>
        <v>3405230.1537500001</v>
      </c>
    </row>
    <row r="49" spans="1:7" ht="12" customHeight="1" x14ac:dyDescent="0.25">
      <c r="A49" s="70"/>
      <c r="B49" s="71" t="s">
        <v>40</v>
      </c>
      <c r="C49" s="72"/>
      <c r="D49" s="72"/>
      <c r="E49" s="72"/>
      <c r="F49" s="72"/>
      <c r="G49" s="67"/>
    </row>
    <row r="50" spans="1:7" ht="12.75" customHeight="1" thickBot="1" x14ac:dyDescent="0.3">
      <c r="A50" s="70"/>
      <c r="B50" s="85"/>
      <c r="C50" s="72"/>
      <c r="D50" s="72"/>
      <c r="E50" s="72"/>
      <c r="F50" s="72"/>
      <c r="G50" s="67"/>
    </row>
    <row r="51" spans="1:7" ht="12" customHeight="1" x14ac:dyDescent="0.25">
      <c r="A51" s="70"/>
      <c r="B51" s="97" t="s">
        <v>41</v>
      </c>
      <c r="C51" s="98"/>
      <c r="D51" s="98"/>
      <c r="E51" s="98"/>
      <c r="F51" s="99"/>
      <c r="G51" s="67"/>
    </row>
    <row r="52" spans="1:7" ht="12" customHeight="1" x14ac:dyDescent="0.25">
      <c r="A52" s="70"/>
      <c r="B52" s="100" t="s">
        <v>42</v>
      </c>
      <c r="C52" s="69"/>
      <c r="D52" s="69"/>
      <c r="E52" s="69"/>
      <c r="F52" s="101"/>
      <c r="G52" s="67"/>
    </row>
    <row r="53" spans="1:7" ht="12" customHeight="1" x14ac:dyDescent="0.25">
      <c r="A53" s="70"/>
      <c r="B53" s="100" t="s">
        <v>43</v>
      </c>
      <c r="C53" s="69"/>
      <c r="D53" s="69"/>
      <c r="E53" s="69"/>
      <c r="F53" s="101"/>
      <c r="G53" s="67"/>
    </row>
    <row r="54" spans="1:7" ht="12" customHeight="1" x14ac:dyDescent="0.25">
      <c r="A54" s="70"/>
      <c r="B54" s="100" t="s">
        <v>44</v>
      </c>
      <c r="C54" s="69"/>
      <c r="D54" s="69"/>
      <c r="E54" s="69"/>
      <c r="F54" s="101"/>
      <c r="G54" s="67"/>
    </row>
    <row r="55" spans="1:7" ht="12" customHeight="1" x14ac:dyDescent="0.25">
      <c r="A55" s="70"/>
      <c r="B55" s="100" t="s">
        <v>45</v>
      </c>
      <c r="C55" s="69"/>
      <c r="D55" s="69"/>
      <c r="E55" s="69"/>
      <c r="F55" s="101"/>
      <c r="G55" s="67"/>
    </row>
    <row r="56" spans="1:7" ht="12" customHeight="1" x14ac:dyDescent="0.25">
      <c r="A56" s="70"/>
      <c r="B56" s="100" t="s">
        <v>46</v>
      </c>
      <c r="C56" s="69"/>
      <c r="D56" s="69"/>
      <c r="E56" s="69"/>
      <c r="F56" s="101"/>
      <c r="G56" s="67"/>
    </row>
    <row r="57" spans="1:7" ht="12.75" customHeight="1" thickBot="1" x14ac:dyDescent="0.3">
      <c r="A57" s="70"/>
      <c r="B57" s="102" t="s">
        <v>47</v>
      </c>
      <c r="C57" s="103"/>
      <c r="D57" s="103"/>
      <c r="E57" s="103"/>
      <c r="F57" s="104"/>
      <c r="G57" s="67"/>
    </row>
    <row r="58" spans="1:7" ht="12.75" customHeight="1" x14ac:dyDescent="0.25">
      <c r="A58" s="70"/>
      <c r="B58" s="95"/>
      <c r="C58" s="69"/>
      <c r="D58" s="69"/>
      <c r="E58" s="69"/>
      <c r="F58" s="69"/>
      <c r="G58" s="67"/>
    </row>
    <row r="59" spans="1:7" ht="15" customHeight="1" thickBot="1" x14ac:dyDescent="0.3">
      <c r="A59" s="70"/>
      <c r="B59" s="135" t="s">
        <v>48</v>
      </c>
      <c r="C59" s="136"/>
      <c r="D59" s="94"/>
      <c r="E59" s="61"/>
      <c r="F59" s="61"/>
      <c r="G59" s="67"/>
    </row>
    <row r="60" spans="1:7" ht="12" customHeight="1" x14ac:dyDescent="0.25">
      <c r="A60" s="70"/>
      <c r="B60" s="87" t="s">
        <v>33</v>
      </c>
      <c r="C60" s="62" t="s">
        <v>49</v>
      </c>
      <c r="D60" s="88" t="s">
        <v>50</v>
      </c>
      <c r="E60" s="61"/>
      <c r="F60" s="61"/>
      <c r="G60" s="67"/>
    </row>
    <row r="61" spans="1:7" ht="12" customHeight="1" x14ac:dyDescent="0.25">
      <c r="A61" s="70"/>
      <c r="B61" s="89" t="s">
        <v>51</v>
      </c>
      <c r="C61" s="63">
        <f>G22</f>
        <v>366282</v>
      </c>
      <c r="D61" s="90">
        <f>(C61/C67)</f>
        <v>0.4852896572641795</v>
      </c>
      <c r="E61" s="61"/>
      <c r="F61" s="61"/>
      <c r="G61" s="67"/>
    </row>
    <row r="62" spans="1:7" ht="12" customHeight="1" x14ac:dyDescent="0.25">
      <c r="A62" s="70"/>
      <c r="B62" s="89" t="s">
        <v>52</v>
      </c>
      <c r="C62" s="63">
        <f>G27</f>
        <v>0</v>
      </c>
      <c r="D62" s="90">
        <f>C62/C67</f>
        <v>0</v>
      </c>
      <c r="E62" s="61"/>
      <c r="F62" s="61"/>
      <c r="G62" s="67"/>
    </row>
    <row r="63" spans="1:7" ht="12" customHeight="1" x14ac:dyDescent="0.25">
      <c r="A63" s="70"/>
      <c r="B63" s="89" t="s">
        <v>53</v>
      </c>
      <c r="C63" s="63">
        <f>G32</f>
        <v>0</v>
      </c>
      <c r="D63" s="90">
        <f>(C63/C67)</f>
        <v>0</v>
      </c>
      <c r="E63" s="61"/>
      <c r="F63" s="61"/>
      <c r="G63" s="67"/>
    </row>
    <row r="64" spans="1:7" ht="12" customHeight="1" x14ac:dyDescent="0.25">
      <c r="A64" s="70"/>
      <c r="B64" s="89" t="s">
        <v>28</v>
      </c>
      <c r="C64" s="63">
        <f>G37</f>
        <v>0</v>
      </c>
      <c r="D64" s="90">
        <f>(C64/C67)</f>
        <v>0</v>
      </c>
      <c r="E64" s="61"/>
      <c r="F64" s="61"/>
      <c r="G64" s="67"/>
    </row>
    <row r="65" spans="1:7" ht="12" customHeight="1" x14ac:dyDescent="0.25">
      <c r="A65" s="70"/>
      <c r="B65" s="89" t="s">
        <v>54</v>
      </c>
      <c r="C65" s="64">
        <f>G42</f>
        <v>352546.42499999999</v>
      </c>
      <c r="D65" s="90">
        <f>(C65/C67)</f>
        <v>0.46709129511677278</v>
      </c>
      <c r="E65" s="66"/>
      <c r="F65" s="66"/>
      <c r="G65" s="67"/>
    </row>
    <row r="66" spans="1:7" ht="12" customHeight="1" x14ac:dyDescent="0.25">
      <c r="A66" s="70"/>
      <c r="B66" s="89" t="s">
        <v>55</v>
      </c>
      <c r="C66" s="64">
        <f>G45</f>
        <v>35941.421250000007</v>
      </c>
      <c r="D66" s="90">
        <f>(C66/C67)</f>
        <v>4.7619047619047623E-2</v>
      </c>
      <c r="E66" s="66"/>
      <c r="F66" s="66"/>
      <c r="G66" s="67"/>
    </row>
    <row r="67" spans="1:7" ht="12.75" customHeight="1" thickBot="1" x14ac:dyDescent="0.3">
      <c r="A67" s="70"/>
      <c r="B67" s="91" t="s">
        <v>56</v>
      </c>
      <c r="C67" s="92">
        <f>SUM(C61:C66)</f>
        <v>754769.84625000006</v>
      </c>
      <c r="D67" s="93">
        <f>SUM(D61:D66)</f>
        <v>1</v>
      </c>
      <c r="E67" s="66"/>
      <c r="F67" s="66"/>
      <c r="G67" s="67"/>
    </row>
    <row r="68" spans="1:7" ht="12" customHeight="1" x14ac:dyDescent="0.25">
      <c r="A68" s="70"/>
      <c r="B68" s="85"/>
      <c r="C68" s="72"/>
      <c r="D68" s="72"/>
      <c r="E68" s="72"/>
      <c r="F68" s="72"/>
      <c r="G68" s="67"/>
    </row>
    <row r="69" spans="1:7" ht="12.75" customHeight="1" x14ac:dyDescent="0.25">
      <c r="A69" s="70"/>
      <c r="B69" s="86"/>
      <c r="C69" s="72"/>
      <c r="D69" s="72"/>
      <c r="E69" s="72"/>
      <c r="F69" s="72"/>
      <c r="G69" s="67"/>
    </row>
    <row r="70" spans="1:7" ht="12" customHeight="1" thickBot="1" x14ac:dyDescent="0.3">
      <c r="A70" s="60"/>
      <c r="B70" s="106"/>
      <c r="C70" s="107" t="s">
        <v>74</v>
      </c>
      <c r="D70" s="108"/>
      <c r="E70" s="109"/>
      <c r="F70" s="65"/>
      <c r="G70" s="67"/>
    </row>
    <row r="71" spans="1:7" ht="12" customHeight="1" x14ac:dyDescent="0.25">
      <c r="A71" s="70"/>
      <c r="B71" s="110" t="s">
        <v>73</v>
      </c>
      <c r="C71" s="111">
        <v>120</v>
      </c>
      <c r="D71" s="127">
        <f>G9</f>
        <v>130</v>
      </c>
      <c r="E71" s="112">
        <v>140</v>
      </c>
      <c r="F71" s="105"/>
      <c r="G71" s="68"/>
    </row>
    <row r="72" spans="1:7" ht="12.75" customHeight="1" thickBot="1" x14ac:dyDescent="0.3">
      <c r="A72" s="70"/>
      <c r="B72" s="91" t="s">
        <v>75</v>
      </c>
      <c r="C72" s="92">
        <f>(G46/C71)</f>
        <v>6289.7487187500001</v>
      </c>
      <c r="D72" s="92">
        <f>(G46/D71)</f>
        <v>5805.9218942307698</v>
      </c>
      <c r="E72" s="113">
        <f>(G46/E71)</f>
        <v>5391.2131875000005</v>
      </c>
      <c r="F72" s="105"/>
      <c r="G72" s="68"/>
    </row>
    <row r="73" spans="1:7" ht="15.6" customHeight="1" x14ac:dyDescent="0.25">
      <c r="A73" s="70"/>
      <c r="B73" s="96" t="s">
        <v>57</v>
      </c>
      <c r="C73" s="69"/>
      <c r="D73" s="69"/>
      <c r="E73" s="69"/>
      <c r="F73" s="69"/>
      <c r="G73" s="69"/>
    </row>
  </sheetData>
  <mergeCells count="9">
    <mergeCell ref="B59:C59"/>
    <mergeCell ref="E13:F13"/>
    <mergeCell ref="E11:F11"/>
    <mergeCell ref="E10:F10"/>
    <mergeCell ref="E9:F9"/>
    <mergeCell ref="E14:F14"/>
    <mergeCell ref="E15:F15"/>
    <mergeCell ref="B17:G17"/>
    <mergeCell ref="E12:F12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Eucaliptus MR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Herrera Carrillo Alfredo Enrique</cp:lastModifiedBy>
  <dcterms:created xsi:type="dcterms:W3CDTF">2020-11-27T12:49:26Z</dcterms:created>
  <dcterms:modified xsi:type="dcterms:W3CDTF">2021-03-19T18:26:55Z</dcterms:modified>
</cp:coreProperties>
</file>