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Longaví\"/>
    </mc:Choice>
  </mc:AlternateContent>
  <bookViews>
    <workbookView xWindow="-105" yWindow="-105" windowWidth="19425" windowHeight="10425"/>
  </bookViews>
  <sheets>
    <sheet name="Esparrago" sheetId="1" r:id="rId1"/>
  </sheets>
  <calcPr calcId="162913"/>
</workbook>
</file>

<file path=xl/calcChain.xml><?xml version="1.0" encoding="utf-8"?>
<calcChain xmlns="http://schemas.openxmlformats.org/spreadsheetml/2006/main">
  <c r="C87" i="1" l="1"/>
  <c r="C85" i="1"/>
  <c r="C84" i="1"/>
  <c r="C82" i="1"/>
  <c r="G46" i="1" l="1"/>
  <c r="G47" i="1"/>
  <c r="G48" i="1"/>
  <c r="G49" i="1"/>
  <c r="G50" i="1"/>
  <c r="G51" i="1"/>
  <c r="G52" i="1"/>
  <c r="G53" i="1"/>
  <c r="G54" i="1"/>
  <c r="G55" i="1"/>
  <c r="G56" i="1"/>
  <c r="G57" i="1"/>
  <c r="G30" i="1" l="1"/>
  <c r="G24" i="1" l="1"/>
  <c r="G25" i="1"/>
  <c r="C88" i="1" l="1"/>
  <c r="D85" i="1" s="1"/>
  <c r="G45" i="1"/>
  <c r="G44" i="1"/>
  <c r="G38" i="1"/>
  <c r="G37" i="1"/>
  <c r="G36" i="1"/>
  <c r="G35" i="1"/>
  <c r="G23" i="1"/>
  <c r="G22" i="1"/>
  <c r="G21" i="1"/>
  <c r="G26" i="1" s="1"/>
  <c r="G12" i="1"/>
  <c r="G68" i="1" s="1"/>
  <c r="G39" i="1" l="1"/>
  <c r="D82" i="1"/>
  <c r="D86" i="1"/>
  <c r="D87" i="1"/>
  <c r="D84" i="1"/>
  <c r="G58" i="1"/>
  <c r="G65" i="1" l="1"/>
  <c r="G66" i="1" s="1"/>
  <c r="G67" i="1" s="1"/>
  <c r="D93" i="1" s="1"/>
  <c r="D88" i="1"/>
  <c r="G69" i="1" l="1"/>
  <c r="C93" i="1"/>
  <c r="E93" i="1"/>
</calcChain>
</file>

<file path=xl/sharedStrings.xml><?xml version="1.0" encoding="utf-8"?>
<sst xmlns="http://schemas.openxmlformats.org/spreadsheetml/2006/main" count="160" uniqueCount="115">
  <si>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</si>
  <si>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</si>
  <si>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</si>
  <si>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</si>
  <si>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</si>
  <si>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</si>
  <si>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</si>
  <si>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</si>
  <si>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</si>
  <si>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</si>
  <si>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</si>
  <si>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</si>
  <si>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</si>
  <si>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</si>
  <si>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</si>
  <si>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</si>
  <si>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</si>
  <si>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</si>
  <si>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</si>
  <si>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</si>
  <si>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</si>
  <si>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</si>
  <si>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</si>
  <si>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</si>
  <si>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</si>
  <si>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</si>
  <si>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INSUMOS</t>
  </si>
  <si>
    <t>Insumos</t>
  </si>
  <si>
    <t>Unidad (Kg/l/u)</t>
  </si>
  <si>
    <t>Cantidad (Kg/l/u)</t>
  </si>
  <si>
    <t>FERTILIZANTES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</si>
  <si>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</si>
  <si>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</si>
  <si>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</si>
  <si>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</si>
  <si>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</si>
  <si>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</si>
  <si>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</si>
  <si>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</si>
  <si>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</si>
  <si>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</si>
  <si>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</si>
  <si>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</si>
  <si>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</si>
  <si>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</si>
  <si>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</si>
  <si>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</si>
  <si>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</si>
  <si>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</si>
  <si>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</si>
  <si>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</si>
  <si>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</si>
  <si>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</si>
  <si>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</si>
  <si>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</si>
  <si>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</si>
  <si>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</si>
  <si>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</si>
  <si>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</si>
  <si>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MAULE.</t>
  </si>
  <si>
    <t>UC 157F1</t>
  </si>
  <si>
    <t>PRECIO ESPERADO ($/KG)</t>
  </si>
  <si>
    <t>FERTILIZACION (2)</t>
  </si>
  <si>
    <t>CORTE Y RET.DE FOLLAJE</t>
  </si>
  <si>
    <t>RIEGOS</t>
  </si>
  <si>
    <t>COSECHA</t>
  </si>
  <si>
    <t>JULIO-DIC.</t>
  </si>
  <si>
    <t>MAYO-JUNIO</t>
  </si>
  <si>
    <t>ENERO</t>
  </si>
  <si>
    <t>UNIDAD</t>
  </si>
  <si>
    <t>SEPT-DICIEMBRE</t>
  </si>
  <si>
    <t>MEJORAR CAMELLON</t>
  </si>
  <si>
    <t>APLICACIÓN HERBICIDA(5)</t>
  </si>
  <si>
    <t>APLICACIÓN AGROQUIM</t>
  </si>
  <si>
    <t xml:space="preserve">UREA </t>
  </si>
  <si>
    <t>SUPERFOSFATO TRIPLE</t>
  </si>
  <si>
    <t>VITRAMAG(NPK ESPECIAL)</t>
  </si>
  <si>
    <t>BORONATROCALCITA</t>
  </si>
  <si>
    <t>MURIATO DE K.</t>
  </si>
  <si>
    <t>RANGO 480 (GLIFOSATO)</t>
  </si>
  <si>
    <t>ARCO 2-4 D</t>
  </si>
  <si>
    <t>PARAQUAT</t>
  </si>
  <si>
    <t>SENCOR 480</t>
  </si>
  <si>
    <t>PESTICIDAS</t>
  </si>
  <si>
    <t>ZERO 5 EC ( INSECTICIDA)</t>
  </si>
  <si>
    <t>COBRE(CUPRODUL)</t>
  </si>
  <si>
    <t>Agosto</t>
  </si>
  <si>
    <t>JULIO-DIC</t>
  </si>
  <si>
    <t>MAYO</t>
  </si>
  <si>
    <t>CAL</t>
  </si>
  <si>
    <t>KG</t>
  </si>
  <si>
    <t>TON</t>
  </si>
  <si>
    <t>LT</t>
  </si>
  <si>
    <t>JUNIO-AGOSTO</t>
  </si>
  <si>
    <t>DICIEMBRE</t>
  </si>
  <si>
    <t>OCTUB-NOV.</t>
  </si>
  <si>
    <t>NOVIEMBRE</t>
  </si>
  <si>
    <t>AGOSTO</t>
  </si>
  <si>
    <t>OCTUBR-NOV.</t>
  </si>
  <si>
    <t>SEPT-OCT</t>
  </si>
  <si>
    <t>RENDIMIENTO (KG/Há.)</t>
  </si>
  <si>
    <t>CONS. FRESCO</t>
  </si>
  <si>
    <t>ESPARRAGO</t>
  </si>
  <si>
    <t>Subtotal  Maquinaria</t>
  </si>
  <si>
    <t>HELADAS -SEQUIA</t>
  </si>
  <si>
    <t>NOVIEMBRE-ENERO</t>
  </si>
  <si>
    <t>SEPT A DIC</t>
  </si>
  <si>
    <t>MEDIO</t>
  </si>
  <si>
    <t>APLICACION DE CAL</t>
  </si>
  <si>
    <t>DIC-20</t>
  </si>
  <si>
    <t>APLICACION HERBICIDA</t>
  </si>
  <si>
    <t>LONGAVI</t>
  </si>
  <si>
    <t>ESCENARIOS COSTO UNITARIO  ($/kg)</t>
  </si>
  <si>
    <t>Rendimiento (kg/hà)</t>
  </si>
  <si>
    <t>Costo unitario ($/kg)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</si>
</sst>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2">
    <xf numFmtId="0" fontId="0" fillId="0" borderId="0" applyNumberFormat="0" applyFill="0" applyBorder="0" applyProtection="0"/>
    <xf numFmtId="41" fontId="22" fillId="0" borderId="0" applyFont="0" applyFill="0" applyBorder="0" applyAlignment="0" applyProtection="0"/>
  </cellStyleXfs>
  <cellXfs count="16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/>
    <xf numFmtId="3" fontId="2" fillId="2" borderId="5" xfId="0" applyNumberFormat="1" applyFont="1" applyFill="1" applyBorder="1" applyAlignment="1"/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7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49" fontId="1" fillId="5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3" fontId="2" fillId="2" borderId="11" xfId="0" applyNumberFormat="1" applyFont="1" applyFill="1" applyBorder="1" applyAlignment="1"/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/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9" fillId="3" borderId="8" xfId="0" applyNumberFormat="1" applyFont="1" applyFill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/>
    </xf>
    <xf numFmtId="0" fontId="1" fillId="5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15" fillId="7" borderId="14" xfId="0" applyFont="1" applyFill="1" applyBorder="1" applyAlignment="1"/>
    <xf numFmtId="49" fontId="13" fillId="8" borderId="15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0" fontId="10" fillId="7" borderId="14" xfId="0" applyFont="1" applyFill="1" applyBorder="1" applyAlignment="1">
      <alignment vertical="center"/>
    </xf>
    <xf numFmtId="165" fontId="1" fillId="2" borderId="14" xfId="0" applyNumberFormat="1" applyFont="1" applyFill="1" applyBorder="1" applyAlignment="1">
      <alignment vertical="center"/>
    </xf>
    <xf numFmtId="165" fontId="17" fillId="2" borderId="14" xfId="0" applyNumberFormat="1" applyFont="1" applyFill="1" applyBorder="1" applyAlignment="1">
      <alignment vertical="center"/>
    </xf>
    <xf numFmtId="0" fontId="15" fillId="2" borderId="14" xfId="0" applyFont="1" applyFill="1" applyBorder="1" applyAlignment="1"/>
    <xf numFmtId="0" fontId="0" fillId="2" borderId="16" xfId="0" applyFont="1" applyFill="1" applyBorder="1" applyAlignment="1"/>
    <xf numFmtId="49" fontId="0" fillId="2" borderId="14" xfId="0" applyNumberFormat="1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2" fillId="2" borderId="17" xfId="0" applyFont="1" applyFill="1" applyBorder="1" applyAlignment="1"/>
    <xf numFmtId="3" fontId="2" fillId="2" borderId="17" xfId="0" applyNumberFormat="1" applyFont="1" applyFill="1" applyBorder="1" applyAlignment="1"/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165" fontId="1" fillId="5" borderId="20" xfId="0" applyNumberFormat="1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5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5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10" fillId="5" borderId="24" xfId="0" applyFont="1" applyFill="1" applyBorder="1" applyAlignment="1">
      <alignment vertical="center"/>
    </xf>
    <xf numFmtId="165" fontId="1" fillId="6" borderId="25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16" fillId="2" borderId="14" xfId="0" applyFont="1" applyFill="1" applyBorder="1" applyAlignment="1">
      <alignment vertical="center"/>
    </xf>
    <xf numFmtId="49" fontId="13" fillId="8" borderId="26" xfId="0" applyNumberFormat="1" applyFont="1" applyFill="1" applyBorder="1" applyAlignment="1">
      <alignment vertical="center"/>
    </xf>
    <xf numFmtId="49" fontId="15" fillId="8" borderId="27" xfId="0" applyNumberFormat="1" applyFont="1" applyFill="1" applyBorder="1" applyAlignment="1"/>
    <xf numFmtId="49" fontId="13" fillId="2" borderId="28" xfId="0" applyNumberFormat="1" applyFont="1" applyFill="1" applyBorder="1" applyAlignment="1">
      <alignment vertical="center"/>
    </xf>
    <xf numFmtId="9" fontId="15" fillId="2" borderId="29" xfId="0" applyNumberFormat="1" applyFont="1" applyFill="1" applyBorder="1" applyAlignment="1"/>
    <xf numFmtId="49" fontId="13" fillId="8" borderId="30" xfId="0" applyNumberFormat="1" applyFont="1" applyFill="1" applyBorder="1" applyAlignment="1">
      <alignment vertical="center"/>
    </xf>
    <xf numFmtId="166" fontId="13" fillId="8" borderId="31" xfId="0" applyNumberFormat="1" applyFont="1" applyFill="1" applyBorder="1" applyAlignment="1">
      <alignment vertical="center"/>
    </xf>
    <xf numFmtId="9" fontId="13" fillId="8" borderId="32" xfId="0" applyNumberFormat="1" applyFont="1" applyFill="1" applyBorder="1" applyAlignment="1">
      <alignment vertical="center"/>
    </xf>
    <xf numFmtId="0" fontId="15" fillId="9" borderId="35" xfId="0" applyFont="1" applyFill="1" applyBorder="1" applyAlignment="1"/>
    <xf numFmtId="0" fontId="15" fillId="2" borderId="14" xfId="0" applyFont="1" applyFill="1" applyBorder="1" applyAlignment="1">
      <alignment vertical="center"/>
    </xf>
    <xf numFmtId="49" fontId="15" fillId="2" borderId="14" xfId="0" applyNumberFormat="1" applyFont="1" applyFill="1" applyBorder="1" applyAlignment="1">
      <alignment vertical="center"/>
    </xf>
    <xf numFmtId="49" fontId="13" fillId="2" borderId="36" xfId="0" applyNumberFormat="1" applyFont="1" applyFill="1" applyBorder="1" applyAlignment="1">
      <alignment vertical="center"/>
    </xf>
    <xf numFmtId="0" fontId="15" fillId="2" borderId="37" xfId="0" applyFont="1" applyFill="1" applyBorder="1" applyAlignment="1"/>
    <xf numFmtId="0" fontId="15" fillId="2" borderId="38" xfId="0" applyFont="1" applyFill="1" applyBorder="1" applyAlignment="1"/>
    <xf numFmtId="49" fontId="15" fillId="2" borderId="39" xfId="0" applyNumberFormat="1" applyFont="1" applyFill="1" applyBorder="1" applyAlignment="1">
      <alignment vertical="center"/>
    </xf>
    <xf numFmtId="0" fontId="15" fillId="2" borderId="40" xfId="0" applyFont="1" applyFill="1" applyBorder="1" applyAlignment="1"/>
    <xf numFmtId="49" fontId="15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0" fontId="13" fillId="7" borderId="14" xfId="0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49" fontId="18" fillId="9" borderId="14" xfId="0" applyNumberFormat="1" applyFont="1" applyFill="1" applyBorder="1" applyAlignment="1">
      <alignment vertical="center"/>
    </xf>
    <xf numFmtId="0" fontId="10" fillId="9" borderId="14" xfId="0" applyFont="1" applyFill="1" applyBorder="1" applyAlignment="1">
      <alignment vertical="center"/>
    </xf>
    <xf numFmtId="0" fontId="10" fillId="9" borderId="44" xfId="0" applyFont="1" applyFill="1" applyBorder="1" applyAlignment="1">
      <alignment vertical="center"/>
    </xf>
    <xf numFmtId="49" fontId="13" fillId="8" borderId="45" xfId="0" applyNumberFormat="1" applyFont="1" applyFill="1" applyBorder="1" applyAlignment="1">
      <alignment vertical="center"/>
    </xf>
    <xf numFmtId="166" fontId="13" fillId="8" borderId="32" xfId="0" applyNumberFormat="1" applyFont="1" applyFill="1" applyBorder="1" applyAlignment="1">
      <alignment vertical="center"/>
    </xf>
    <xf numFmtId="0" fontId="0" fillId="0" borderId="14" xfId="0" applyNumberFormat="1" applyFont="1" applyBorder="1" applyAlignment="1"/>
    <xf numFmtId="49" fontId="4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4" fillId="2" borderId="48" xfId="0" applyFont="1" applyFill="1" applyBorder="1" applyAlignment="1">
      <alignment horizontal="center"/>
    </xf>
    <xf numFmtId="0" fontId="4" fillId="2" borderId="48" xfId="0" applyFont="1" applyFill="1" applyBorder="1" applyAlignment="1"/>
    <xf numFmtId="3" fontId="4" fillId="2" borderId="48" xfId="0" applyNumberFormat="1" applyFont="1" applyFill="1" applyBorder="1" applyAlignment="1"/>
    <xf numFmtId="49" fontId="4" fillId="2" borderId="48" xfId="0" applyNumberFormat="1" applyFont="1" applyFill="1" applyBorder="1" applyAlignment="1"/>
    <xf numFmtId="49" fontId="4" fillId="2" borderId="14" xfId="0" applyNumberFormat="1" applyFont="1" applyFill="1" applyBorder="1" applyAlignment="1">
      <alignment wrapText="1"/>
    </xf>
    <xf numFmtId="49" fontId="4" fillId="2" borderId="14" xfId="0" applyNumberFormat="1" applyFont="1" applyFill="1" applyBorder="1" applyAlignment="1">
      <alignment horizontal="center" wrapText="1"/>
    </xf>
    <xf numFmtId="0" fontId="4" fillId="2" borderId="14" xfId="0" applyNumberFormat="1" applyFont="1" applyFill="1" applyBorder="1" applyAlignment="1">
      <alignment wrapText="1"/>
    </xf>
    <xf numFmtId="49" fontId="4" fillId="2" borderId="14" xfId="0" applyNumberFormat="1" applyFont="1" applyFill="1" applyBorder="1" applyAlignment="1">
      <alignment horizontal="right" wrapText="1"/>
    </xf>
    <xf numFmtId="3" fontId="4" fillId="2" borderId="14" xfId="0" applyNumberFormat="1" applyFont="1" applyFill="1" applyBorder="1" applyAlignment="1">
      <alignment horizontal="right" wrapText="1"/>
    </xf>
    <xf numFmtId="3" fontId="20" fillId="3" borderId="8" xfId="0" applyNumberFormat="1" applyFont="1" applyFill="1" applyBorder="1" applyAlignment="1">
      <alignment vertical="center"/>
    </xf>
    <xf numFmtId="0" fontId="21" fillId="2" borderId="3" xfId="0" applyFont="1" applyFill="1" applyBorder="1" applyAlignment="1"/>
    <xf numFmtId="167" fontId="4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14" fontId="2" fillId="2" borderId="50" xfId="0" applyNumberFormat="1" applyFont="1" applyFill="1" applyBorder="1" applyAlignment="1"/>
    <xf numFmtId="0" fontId="2" fillId="2" borderId="51" xfId="0" applyFont="1" applyFill="1" applyBorder="1" applyAlignment="1"/>
    <xf numFmtId="0" fontId="2" fillId="2" borderId="50" xfId="0" applyFont="1" applyFill="1" applyBorder="1" applyAlignment="1"/>
    <xf numFmtId="0" fontId="2" fillId="2" borderId="50" xfId="0" applyFont="1" applyFill="1" applyBorder="1" applyAlignment="1">
      <alignment horizontal="justify" wrapText="1"/>
    </xf>
    <xf numFmtId="0" fontId="2" fillId="2" borderId="52" xfId="0" applyFont="1" applyFill="1" applyBorder="1" applyAlignment="1"/>
    <xf numFmtId="0" fontId="2" fillId="2" borderId="53" xfId="0" applyFont="1" applyFill="1" applyBorder="1" applyAlignment="1">
      <alignment horizontal="left"/>
    </xf>
    <xf numFmtId="0" fontId="2" fillId="2" borderId="53" xfId="0" applyFont="1" applyFill="1" applyBorder="1" applyAlignment="1"/>
    <xf numFmtId="49" fontId="1" fillId="5" borderId="57" xfId="0" applyNumberFormat="1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49" fontId="4" fillId="2" borderId="59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horizontal="center" wrapText="1"/>
    </xf>
    <xf numFmtId="3" fontId="4" fillId="2" borderId="59" xfId="0" applyNumberFormat="1" applyFont="1" applyFill="1" applyBorder="1" applyAlignment="1">
      <alignment horizontal="right" wrapText="1"/>
    </xf>
    <xf numFmtId="49" fontId="1" fillId="3" borderId="49" xfId="0" applyNumberFormat="1" applyFont="1" applyFill="1" applyBorder="1" applyAlignment="1">
      <alignment horizontal="center" vertical="center" wrapText="1"/>
    </xf>
    <xf numFmtId="49" fontId="4" fillId="2" borderId="48" xfId="0" applyNumberFormat="1" applyFont="1" applyFill="1" applyBorder="1" applyAlignment="1">
      <alignment wrapText="1"/>
    </xf>
    <xf numFmtId="49" fontId="4" fillId="2" borderId="48" xfId="0" applyNumberFormat="1" applyFont="1" applyFill="1" applyBorder="1" applyAlignment="1">
      <alignment horizontal="center" wrapText="1"/>
    </xf>
    <xf numFmtId="3" fontId="4" fillId="2" borderId="48" xfId="0" applyNumberFormat="1" applyFont="1" applyFill="1" applyBorder="1" applyAlignment="1">
      <alignment horizontal="right" wrapText="1"/>
    </xf>
    <xf numFmtId="3" fontId="2" fillId="2" borderId="53" xfId="0" applyNumberFormat="1" applyFont="1" applyFill="1" applyBorder="1" applyAlignment="1"/>
    <xf numFmtId="49" fontId="7" fillId="3" borderId="49" xfId="0" applyNumberFormat="1" applyFont="1" applyFill="1" applyBorder="1" applyAlignment="1">
      <alignment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vertical="center"/>
    </xf>
    <xf numFmtId="3" fontId="19" fillId="3" borderId="49" xfId="0" applyNumberFormat="1" applyFont="1" applyFill="1" applyBorder="1" applyAlignment="1">
      <alignment vertical="center"/>
    </xf>
    <xf numFmtId="41" fontId="13" fillId="8" borderId="46" xfId="1" applyFont="1" applyFill="1" applyBorder="1" applyAlignment="1">
      <alignment vertical="center"/>
    </xf>
    <xf numFmtId="41" fontId="13" fillId="8" borderId="47" xfId="1" applyFont="1" applyFill="1" applyBorder="1" applyAlignment="1">
      <alignment vertical="center"/>
    </xf>
    <xf numFmtId="0" fontId="4" fillId="2" borderId="59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wrapText="1"/>
    </xf>
    <xf numFmtId="0" fontId="4" fillId="2" borderId="48" xfId="0" applyNumberFormat="1" applyFont="1" applyFill="1" applyBorder="1" applyAlignment="1">
      <alignment horizontal="center" wrapText="1"/>
    </xf>
    <xf numFmtId="3" fontId="9" fillId="3" borderId="8" xfId="0" applyNumberFormat="1" applyFont="1" applyFill="1" applyBorder="1" applyAlignment="1">
      <alignment vertical="center"/>
    </xf>
    <xf numFmtId="49" fontId="7" fillId="3" borderId="8" xfId="0" applyNumberFormat="1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3" fontId="19" fillId="3" borderId="8" xfId="0" applyNumberFormat="1" applyFont="1" applyFill="1" applyBorder="1" applyAlignment="1">
      <alignment vertical="center"/>
    </xf>
    <xf numFmtId="49" fontId="8" fillId="2" borderId="59" xfId="0" applyNumberFormat="1" applyFont="1" applyFill="1" applyBorder="1" applyAlignment="1"/>
    <xf numFmtId="0" fontId="4" fillId="2" borderId="59" xfId="0" applyFont="1" applyFill="1" applyBorder="1" applyAlignment="1">
      <alignment horizontal="center"/>
    </xf>
    <xf numFmtId="0" fontId="4" fillId="2" borderId="59" xfId="0" applyFont="1" applyFill="1" applyBorder="1" applyAlignment="1"/>
    <xf numFmtId="3" fontId="4" fillId="2" borderId="59" xfId="0" applyNumberFormat="1" applyFont="1" applyFill="1" applyBorder="1" applyAlignment="1"/>
    <xf numFmtId="49" fontId="4" fillId="2" borderId="60" xfId="0" applyNumberFormat="1" applyFont="1" applyFill="1" applyBorder="1" applyAlignment="1">
      <alignment wrapText="1"/>
    </xf>
    <xf numFmtId="49" fontId="4" fillId="2" borderId="60" xfId="0" applyNumberFormat="1" applyFont="1" applyFill="1" applyBorder="1" applyAlignment="1">
      <alignment horizontal="center"/>
    </xf>
    <xf numFmtId="3" fontId="4" fillId="2" borderId="60" xfId="0" applyNumberFormat="1" applyFont="1" applyFill="1" applyBorder="1" applyAlignment="1"/>
    <xf numFmtId="49" fontId="4" fillId="2" borderId="60" xfId="0" applyNumberFormat="1" applyFont="1" applyFill="1" applyBorder="1" applyAlignment="1">
      <alignment horizontal="center" wrapText="1"/>
    </xf>
    <xf numFmtId="164" fontId="4" fillId="2" borderId="60" xfId="0" applyNumberFormat="1" applyFont="1" applyFill="1" applyBorder="1" applyAlignment="1"/>
    <xf numFmtId="49" fontId="18" fillId="9" borderId="33" xfId="0" applyNumberFormat="1" applyFont="1" applyFill="1" applyBorder="1" applyAlignment="1">
      <alignment vertical="center"/>
    </xf>
    <xf numFmtId="0" fontId="13" fillId="9" borderId="34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4" xfId="0" applyNumberFormat="1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49" fontId="17" fillId="2" borderId="62" xfId="0" applyNumberFormat="1" applyFont="1" applyFill="1" applyBorder="1" applyAlignment="1">
      <alignment horizontal="right"/>
    </xf>
    <xf numFmtId="49" fontId="4" fillId="2" borderId="62" xfId="0" applyNumberFormat="1" applyFont="1" applyFill="1" applyBorder="1" applyAlignment="1">
      <alignment horizontal="right" vertical="center" wrapText="1"/>
    </xf>
    <xf numFmtId="49" fontId="4" fillId="2" borderId="62" xfId="0" applyNumberFormat="1" applyFont="1" applyFill="1" applyBorder="1" applyAlignment="1">
      <alignment horizontal="right"/>
    </xf>
    <xf numFmtId="49" fontId="4" fillId="2" borderId="62" xfId="0" applyNumberFormat="1" applyFont="1" applyFill="1" applyBorder="1" applyAlignment="1">
      <alignment horizontal="right" wrapText="1"/>
    </xf>
    <xf numFmtId="0" fontId="0" fillId="2" borderId="51" xfId="0" applyFont="1" applyFill="1" applyBorder="1" applyAlignment="1"/>
    <xf numFmtId="0" fontId="2" fillId="2" borderId="63" xfId="0" applyFont="1" applyFill="1" applyBorder="1" applyAlignment="1">
      <alignment wrapText="1"/>
    </xf>
    <xf numFmtId="49" fontId="1" fillId="3" borderId="61" xfId="0" applyNumberFormat="1" applyFont="1" applyFill="1" applyBorder="1" applyAlignment="1">
      <alignment vertical="center" wrapText="1"/>
    </xf>
    <xf numFmtId="49" fontId="4" fillId="2" borderId="61" xfId="0" applyNumberFormat="1" applyFont="1" applyFill="1" applyBorder="1" applyAlignment="1">
      <alignment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806515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98" zoomScaleNormal="98" workbookViewId="0">
      <selection activeCell="I89" sqref="I88:I8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28515625" style="1" customWidth="1"/>
    <col min="3" max="3" width="19.42578125" style="1" customWidth="1"/>
    <col min="4" max="4" width="8.5703125" style="1" customWidth="1"/>
    <col min="5" max="5" width="14.42578125" style="1" customWidth="1"/>
    <col min="6" max="6" width="11" style="1" customWidth="1"/>
    <col min="7" max="7" width="12.5703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65"/>
      <c r="C8" s="106"/>
      <c r="D8" s="2"/>
      <c r="E8" s="3"/>
      <c r="F8" s="3"/>
      <c r="G8" s="3"/>
    </row>
    <row r="9" spans="1:7" ht="12" customHeight="1" x14ac:dyDescent="0.25">
      <c r="A9" s="51"/>
      <c r="B9" s="167" t="s">
        <v>0</v>
      </c>
      <c r="C9" s="161" t="s">
        <v>102</v>
      </c>
      <c r="D9" s="5"/>
      <c r="E9" s="154" t="s">
        <v>100</v>
      </c>
      <c r="F9" s="155"/>
      <c r="G9" s="6">
        <v>6000</v>
      </c>
    </row>
    <row r="10" spans="1:7" ht="15" customHeight="1" x14ac:dyDescent="0.25">
      <c r="A10" s="51"/>
      <c r="B10" s="168" t="s">
        <v>1</v>
      </c>
      <c r="C10" s="162" t="s">
        <v>60</v>
      </c>
      <c r="D10" s="7"/>
      <c r="E10" s="152" t="s">
        <v>2</v>
      </c>
      <c r="F10" s="153"/>
      <c r="G10" s="8" t="s">
        <v>106</v>
      </c>
    </row>
    <row r="11" spans="1:7" ht="15" customHeight="1" x14ac:dyDescent="0.25">
      <c r="A11" s="51"/>
      <c r="B11" s="168" t="s">
        <v>3</v>
      </c>
      <c r="C11" s="163" t="s">
        <v>107</v>
      </c>
      <c r="D11" s="7"/>
      <c r="E11" s="152" t="s">
        <v>61</v>
      </c>
      <c r="F11" s="153"/>
      <c r="G11" s="107">
        <v>650</v>
      </c>
    </row>
    <row r="12" spans="1:7" ht="15" customHeight="1" x14ac:dyDescent="0.25">
      <c r="A12" s="51"/>
      <c r="B12" s="168" t="s">
        <v>4</v>
      </c>
      <c r="C12" s="164" t="s">
        <v>59</v>
      </c>
      <c r="D12" s="7"/>
      <c r="E12" s="10" t="s">
        <v>5</v>
      </c>
      <c r="F12" s="11"/>
      <c r="G12" s="12">
        <f>(G9*G11)</f>
        <v>3900000</v>
      </c>
    </row>
    <row r="13" spans="1:7" ht="15" customHeight="1" x14ac:dyDescent="0.25">
      <c r="A13" s="51"/>
      <c r="B13" s="168" t="s">
        <v>6</v>
      </c>
      <c r="C13" s="163" t="s">
        <v>111</v>
      </c>
      <c r="D13" s="7"/>
      <c r="E13" s="152" t="s">
        <v>7</v>
      </c>
      <c r="F13" s="153"/>
      <c r="G13" s="8" t="s">
        <v>101</v>
      </c>
    </row>
    <row r="14" spans="1:7" ht="15" customHeight="1" x14ac:dyDescent="0.25">
      <c r="A14" s="51"/>
      <c r="B14" s="168" t="s">
        <v>8</v>
      </c>
      <c r="C14" s="163" t="s">
        <v>111</v>
      </c>
      <c r="D14" s="7"/>
      <c r="E14" s="152" t="s">
        <v>9</v>
      </c>
      <c r="F14" s="153"/>
      <c r="G14" s="8" t="s">
        <v>106</v>
      </c>
    </row>
    <row r="15" spans="1:7" ht="15" customHeight="1" x14ac:dyDescent="0.25">
      <c r="A15" s="51"/>
      <c r="B15" s="168" t="s">
        <v>10</v>
      </c>
      <c r="C15" s="163" t="s">
        <v>109</v>
      </c>
      <c r="D15" s="7"/>
      <c r="E15" s="156" t="s">
        <v>11</v>
      </c>
      <c r="F15" s="157"/>
      <c r="G15" s="9" t="s">
        <v>104</v>
      </c>
    </row>
    <row r="16" spans="1:7" ht="12" customHeight="1" x14ac:dyDescent="0.25">
      <c r="A16" s="2"/>
      <c r="B16" s="166"/>
      <c r="C16" s="109"/>
      <c r="D16" s="110"/>
      <c r="E16" s="111"/>
      <c r="F16" s="111"/>
      <c r="G16" s="112"/>
    </row>
    <row r="17" spans="1:7" ht="12" customHeight="1" x14ac:dyDescent="0.25">
      <c r="A17" s="51"/>
      <c r="B17" s="158" t="s">
        <v>12</v>
      </c>
      <c r="C17" s="159"/>
      <c r="D17" s="159"/>
      <c r="E17" s="159"/>
      <c r="F17" s="159"/>
      <c r="G17" s="160"/>
    </row>
    <row r="18" spans="1:7" ht="12" customHeight="1" x14ac:dyDescent="0.25">
      <c r="A18" s="2"/>
      <c r="B18" s="113"/>
      <c r="C18" s="114"/>
      <c r="D18" s="114"/>
      <c r="E18" s="114"/>
      <c r="F18" s="115"/>
      <c r="G18" s="115"/>
    </row>
    <row r="19" spans="1:7" ht="12" customHeight="1" x14ac:dyDescent="0.25">
      <c r="A19" s="4"/>
      <c r="B19" s="116" t="s">
        <v>13</v>
      </c>
      <c r="C19" s="117"/>
      <c r="D19" s="118"/>
      <c r="E19" s="118"/>
      <c r="F19" s="118"/>
      <c r="G19" s="118"/>
    </row>
    <row r="20" spans="1:7" ht="24" customHeight="1" x14ac:dyDescent="0.25">
      <c r="A20" s="51"/>
      <c r="B20" s="122" t="s">
        <v>14</v>
      </c>
      <c r="C20" s="122" t="s">
        <v>15</v>
      </c>
      <c r="D20" s="122" t="s">
        <v>16</v>
      </c>
      <c r="E20" s="122" t="s">
        <v>17</v>
      </c>
      <c r="F20" s="122" t="s">
        <v>18</v>
      </c>
      <c r="G20" s="122" t="s">
        <v>19</v>
      </c>
    </row>
    <row r="21" spans="1:7" ht="12.95" customHeight="1" x14ac:dyDescent="0.25">
      <c r="A21" s="13"/>
      <c r="B21" s="119" t="s">
        <v>62</v>
      </c>
      <c r="C21" s="120" t="s">
        <v>20</v>
      </c>
      <c r="D21" s="133">
        <v>2</v>
      </c>
      <c r="E21" s="120" t="s">
        <v>66</v>
      </c>
      <c r="F21" s="121">
        <v>20000</v>
      </c>
      <c r="G21" s="121">
        <f>(D21*F21)</f>
        <v>40000</v>
      </c>
    </row>
    <row r="22" spans="1:7" ht="12.95" customHeight="1" x14ac:dyDescent="0.25">
      <c r="A22" s="13"/>
      <c r="B22" s="108" t="s">
        <v>63</v>
      </c>
      <c r="C22" s="14" t="s">
        <v>20</v>
      </c>
      <c r="D22" s="134">
        <v>4</v>
      </c>
      <c r="E22" s="14" t="s">
        <v>67</v>
      </c>
      <c r="F22" s="12">
        <v>20000</v>
      </c>
      <c r="G22" s="12">
        <f>(D22*F22)</f>
        <v>80000</v>
      </c>
    </row>
    <row r="23" spans="1:7" ht="12.95" customHeight="1" x14ac:dyDescent="0.25">
      <c r="A23" s="13"/>
      <c r="B23" s="108" t="s">
        <v>64</v>
      </c>
      <c r="C23" s="14" t="s">
        <v>20</v>
      </c>
      <c r="D23" s="134">
        <v>12</v>
      </c>
      <c r="E23" s="14" t="s">
        <v>105</v>
      </c>
      <c r="F23" s="12">
        <v>20000</v>
      </c>
      <c r="G23" s="12">
        <f>(D23*F23)</f>
        <v>240000</v>
      </c>
    </row>
    <row r="24" spans="1:7" ht="12.95" customHeight="1" x14ac:dyDescent="0.25">
      <c r="A24" s="13"/>
      <c r="B24" s="108" t="s">
        <v>110</v>
      </c>
      <c r="C24" s="14" t="s">
        <v>20</v>
      </c>
      <c r="D24" s="134">
        <v>1</v>
      </c>
      <c r="E24" s="14" t="s">
        <v>68</v>
      </c>
      <c r="F24" s="12">
        <v>20000</v>
      </c>
      <c r="G24" s="12">
        <f t="shared" ref="G24:G25" si="0">(D24*F24)</f>
        <v>20000</v>
      </c>
    </row>
    <row r="25" spans="1:7" ht="12.95" customHeight="1" x14ac:dyDescent="0.25">
      <c r="A25" s="13"/>
      <c r="B25" s="123" t="s">
        <v>65</v>
      </c>
      <c r="C25" s="124" t="s">
        <v>69</v>
      </c>
      <c r="D25" s="135">
        <v>6000</v>
      </c>
      <c r="E25" s="124" t="s">
        <v>70</v>
      </c>
      <c r="F25" s="125">
        <v>200</v>
      </c>
      <c r="G25" s="125">
        <f t="shared" si="0"/>
        <v>1200000</v>
      </c>
    </row>
    <row r="26" spans="1:7" ht="12.75" customHeight="1" x14ac:dyDescent="0.25">
      <c r="A26" s="51"/>
      <c r="B26" s="127" t="s">
        <v>21</v>
      </c>
      <c r="C26" s="128"/>
      <c r="D26" s="128"/>
      <c r="E26" s="128">
        <v>250</v>
      </c>
      <c r="F26" s="129"/>
      <c r="G26" s="130">
        <f>SUM(G21:G25)</f>
        <v>1580000</v>
      </c>
    </row>
    <row r="27" spans="1:7" ht="12" customHeight="1" x14ac:dyDescent="0.25">
      <c r="A27" s="2"/>
      <c r="B27" s="113"/>
      <c r="C27" s="115"/>
      <c r="D27" s="115"/>
      <c r="E27" s="115"/>
      <c r="F27" s="126"/>
      <c r="G27" s="126"/>
    </row>
    <row r="28" spans="1:7" ht="12" customHeight="1" x14ac:dyDescent="0.25">
      <c r="A28" s="4"/>
      <c r="B28" s="15" t="s">
        <v>22</v>
      </c>
      <c r="C28" s="16"/>
      <c r="D28" s="17"/>
      <c r="E28" s="17"/>
      <c r="F28" s="18"/>
      <c r="G28" s="18"/>
    </row>
    <row r="29" spans="1:7" ht="24" customHeight="1" x14ac:dyDescent="0.25">
      <c r="A29" s="4"/>
      <c r="B29" s="19" t="s">
        <v>14</v>
      </c>
      <c r="C29" s="20" t="s">
        <v>15</v>
      </c>
      <c r="D29" s="20" t="s">
        <v>16</v>
      </c>
      <c r="E29" s="19" t="s">
        <v>17</v>
      </c>
      <c r="F29" s="20" t="s">
        <v>18</v>
      </c>
      <c r="G29" s="19" t="s">
        <v>19</v>
      </c>
    </row>
    <row r="30" spans="1:7" ht="12" customHeight="1" x14ac:dyDescent="0.25">
      <c r="A30" s="4"/>
      <c r="B30" s="21"/>
      <c r="C30" s="22"/>
      <c r="D30" s="22"/>
      <c r="E30" s="22"/>
      <c r="F30" s="21"/>
      <c r="G30" s="21">
        <f>D30*F30</f>
        <v>0</v>
      </c>
    </row>
    <row r="31" spans="1:7" ht="12" customHeight="1" x14ac:dyDescent="0.25">
      <c r="A31" s="4"/>
      <c r="B31" s="23" t="s">
        <v>23</v>
      </c>
      <c r="C31" s="24"/>
      <c r="D31" s="24"/>
      <c r="E31" s="24"/>
      <c r="F31" s="25"/>
      <c r="G31" s="25"/>
    </row>
    <row r="32" spans="1:7" ht="12" customHeight="1" x14ac:dyDescent="0.25">
      <c r="A32" s="2"/>
      <c r="B32" s="26"/>
      <c r="C32" s="27"/>
      <c r="D32" s="27"/>
      <c r="E32" s="27"/>
      <c r="F32" s="28"/>
      <c r="G32" s="28"/>
    </row>
    <row r="33" spans="1:11" ht="12" customHeight="1" x14ac:dyDescent="0.25">
      <c r="A33" s="4"/>
      <c r="B33" s="15" t="s">
        <v>24</v>
      </c>
      <c r="C33" s="16"/>
      <c r="D33" s="17"/>
      <c r="E33" s="17"/>
      <c r="F33" s="18"/>
      <c r="G33" s="18"/>
    </row>
    <row r="34" spans="1:11" ht="24" customHeight="1" x14ac:dyDescent="0.25">
      <c r="A34" s="4"/>
      <c r="B34" s="19" t="s">
        <v>14</v>
      </c>
      <c r="C34" s="19" t="s">
        <v>15</v>
      </c>
      <c r="D34" s="19" t="s">
        <v>16</v>
      </c>
      <c r="E34" s="19" t="s">
        <v>17</v>
      </c>
      <c r="F34" s="20" t="s">
        <v>18</v>
      </c>
      <c r="G34" s="19" t="s">
        <v>19</v>
      </c>
    </row>
    <row r="35" spans="1:11" ht="12.95" customHeight="1" x14ac:dyDescent="0.25">
      <c r="A35" s="13"/>
      <c r="B35" s="119" t="s">
        <v>71</v>
      </c>
      <c r="C35" s="120" t="s">
        <v>25</v>
      </c>
      <c r="D35" s="133">
        <v>1</v>
      </c>
      <c r="E35" s="120" t="s">
        <v>86</v>
      </c>
      <c r="F35" s="121">
        <v>125000</v>
      </c>
      <c r="G35" s="121">
        <f t="shared" ref="G35:G38" si="1">(D35*F35)</f>
        <v>125000</v>
      </c>
    </row>
    <row r="36" spans="1:11" ht="12.95" customHeight="1" x14ac:dyDescent="0.25">
      <c r="A36" s="13"/>
      <c r="B36" s="108" t="s">
        <v>72</v>
      </c>
      <c r="C36" s="14" t="s">
        <v>25</v>
      </c>
      <c r="D36" s="134">
        <v>0.5</v>
      </c>
      <c r="E36" s="14" t="s">
        <v>87</v>
      </c>
      <c r="F36" s="12">
        <v>125000</v>
      </c>
      <c r="G36" s="12">
        <f t="shared" si="1"/>
        <v>62500</v>
      </c>
    </row>
    <row r="37" spans="1:11" ht="12.95" customHeight="1" x14ac:dyDescent="0.25">
      <c r="A37" s="13"/>
      <c r="B37" s="108" t="s">
        <v>73</v>
      </c>
      <c r="C37" s="14" t="s">
        <v>25</v>
      </c>
      <c r="D37" s="134">
        <v>1</v>
      </c>
      <c r="E37" s="14" t="s">
        <v>87</v>
      </c>
      <c r="F37" s="12">
        <v>125000</v>
      </c>
      <c r="G37" s="12">
        <f t="shared" si="1"/>
        <v>125000</v>
      </c>
    </row>
    <row r="38" spans="1:11" ht="12.95" customHeight="1" x14ac:dyDescent="0.25">
      <c r="A38" s="13"/>
      <c r="B38" s="108" t="s">
        <v>108</v>
      </c>
      <c r="C38" s="14" t="s">
        <v>25</v>
      </c>
      <c r="D38" s="134">
        <v>0.5</v>
      </c>
      <c r="E38" s="14" t="s">
        <v>88</v>
      </c>
      <c r="F38" s="12">
        <v>125000</v>
      </c>
      <c r="G38" s="12">
        <f t="shared" si="1"/>
        <v>62500</v>
      </c>
    </row>
    <row r="39" spans="1:11" ht="12.75" customHeight="1" x14ac:dyDescent="0.25">
      <c r="A39" s="51"/>
      <c r="B39" s="137" t="s">
        <v>103</v>
      </c>
      <c r="C39" s="138"/>
      <c r="D39" s="138"/>
      <c r="E39" s="138"/>
      <c r="F39" s="139"/>
      <c r="G39" s="140">
        <f>SUM(G35:G38)</f>
        <v>375000</v>
      </c>
    </row>
    <row r="40" spans="1:11" ht="12.75" customHeight="1" x14ac:dyDescent="0.25">
      <c r="A40" s="51"/>
      <c r="B40" s="100"/>
      <c r="C40" s="101"/>
      <c r="D40" s="102"/>
      <c r="E40" s="103"/>
      <c r="F40" s="104"/>
      <c r="G40" s="104"/>
    </row>
    <row r="41" spans="1:11" ht="12" customHeight="1" x14ac:dyDescent="0.25">
      <c r="A41" s="4"/>
      <c r="B41" s="15" t="s">
        <v>26</v>
      </c>
      <c r="C41" s="16"/>
      <c r="D41" s="17"/>
      <c r="E41" s="17"/>
      <c r="F41" s="18"/>
      <c r="G41" s="18"/>
    </row>
    <row r="42" spans="1:11" ht="24" customHeight="1" x14ac:dyDescent="0.25">
      <c r="A42" s="4"/>
      <c r="B42" s="20" t="s">
        <v>27</v>
      </c>
      <c r="C42" s="20" t="s">
        <v>28</v>
      </c>
      <c r="D42" s="20" t="s">
        <v>29</v>
      </c>
      <c r="E42" s="20" t="s">
        <v>17</v>
      </c>
      <c r="F42" s="20" t="s">
        <v>18</v>
      </c>
      <c r="G42" s="20" t="s">
        <v>19</v>
      </c>
      <c r="K42" s="93"/>
    </row>
    <row r="43" spans="1:11" ht="12.75" customHeight="1" x14ac:dyDescent="0.25">
      <c r="A43" s="13"/>
      <c r="B43" s="141" t="s">
        <v>30</v>
      </c>
      <c r="C43" s="142"/>
      <c r="D43" s="143"/>
      <c r="E43" s="142"/>
      <c r="F43" s="144"/>
      <c r="G43" s="144"/>
    </row>
    <row r="44" spans="1:11" ht="12.75" customHeight="1" x14ac:dyDescent="0.25">
      <c r="A44" s="13"/>
      <c r="B44" s="10" t="s">
        <v>74</v>
      </c>
      <c r="C44" s="29" t="s">
        <v>90</v>
      </c>
      <c r="D44" s="30">
        <v>240</v>
      </c>
      <c r="E44" s="29" t="s">
        <v>93</v>
      </c>
      <c r="F44" s="31">
        <v>392</v>
      </c>
      <c r="G44" s="31">
        <f>(D44*F44)</f>
        <v>94080</v>
      </c>
    </row>
    <row r="45" spans="1:11" ht="12.75" customHeight="1" x14ac:dyDescent="0.25">
      <c r="A45" s="13"/>
      <c r="B45" s="10" t="s">
        <v>75</v>
      </c>
      <c r="C45" s="29" t="s">
        <v>90</v>
      </c>
      <c r="D45" s="30">
        <v>120</v>
      </c>
      <c r="E45" s="29" t="s">
        <v>93</v>
      </c>
      <c r="F45" s="31">
        <v>432</v>
      </c>
      <c r="G45" s="31">
        <f>(D45*F45)</f>
        <v>51840</v>
      </c>
    </row>
    <row r="46" spans="1:11" ht="12.75" customHeight="1" x14ac:dyDescent="0.25">
      <c r="A46" s="13"/>
      <c r="B46" s="94" t="s">
        <v>76</v>
      </c>
      <c r="C46" s="29" t="s">
        <v>90</v>
      </c>
      <c r="D46" s="30">
        <v>270</v>
      </c>
      <c r="E46" s="29" t="s">
        <v>93</v>
      </c>
      <c r="F46" s="31">
        <v>400</v>
      </c>
      <c r="G46" s="31">
        <f t="shared" ref="G46:G57" si="2">(D46*F46)</f>
        <v>108000</v>
      </c>
    </row>
    <row r="47" spans="1:11" ht="12.75" customHeight="1" x14ac:dyDescent="0.25">
      <c r="A47" s="13"/>
      <c r="B47" s="94" t="s">
        <v>77</v>
      </c>
      <c r="C47" s="29" t="s">
        <v>90</v>
      </c>
      <c r="D47" s="30">
        <v>12</v>
      </c>
      <c r="E47" s="29" t="s">
        <v>93</v>
      </c>
      <c r="F47" s="31">
        <v>400</v>
      </c>
      <c r="G47" s="31">
        <f t="shared" si="2"/>
        <v>4800</v>
      </c>
    </row>
    <row r="48" spans="1:11" ht="12.75" customHeight="1" x14ac:dyDescent="0.25">
      <c r="A48" s="13"/>
      <c r="B48" s="94" t="s">
        <v>78</v>
      </c>
      <c r="C48" s="29" t="s">
        <v>90</v>
      </c>
      <c r="D48" s="30">
        <v>42</v>
      </c>
      <c r="E48" s="29" t="s">
        <v>94</v>
      </c>
      <c r="F48" s="31">
        <v>400</v>
      </c>
      <c r="G48" s="31">
        <f t="shared" si="2"/>
        <v>16800</v>
      </c>
    </row>
    <row r="49" spans="1:7" ht="12.75" customHeight="1" x14ac:dyDescent="0.25">
      <c r="A49" s="13"/>
      <c r="B49" s="95" t="s">
        <v>89</v>
      </c>
      <c r="C49" s="29" t="s">
        <v>91</v>
      </c>
      <c r="D49" s="30">
        <v>2</v>
      </c>
      <c r="E49" s="29" t="s">
        <v>88</v>
      </c>
      <c r="F49" s="31">
        <v>500</v>
      </c>
      <c r="G49" s="31">
        <f t="shared" si="2"/>
        <v>1000</v>
      </c>
    </row>
    <row r="50" spans="1:7" ht="12.75" customHeight="1" x14ac:dyDescent="0.25">
      <c r="A50" s="13"/>
      <c r="B50" s="32" t="s">
        <v>31</v>
      </c>
      <c r="C50" s="33"/>
      <c r="D50" s="11"/>
      <c r="E50" s="33"/>
      <c r="F50" s="31"/>
      <c r="G50" s="31">
        <f t="shared" si="2"/>
        <v>0</v>
      </c>
    </row>
    <row r="51" spans="1:7" ht="12.75" customHeight="1" x14ac:dyDescent="0.25">
      <c r="A51" s="13"/>
      <c r="B51" s="10" t="s">
        <v>79</v>
      </c>
      <c r="C51" s="29" t="s">
        <v>92</v>
      </c>
      <c r="D51" s="30">
        <v>8</v>
      </c>
      <c r="E51" s="29" t="s">
        <v>95</v>
      </c>
      <c r="F51" s="31">
        <v>8400</v>
      </c>
      <c r="G51" s="31">
        <f t="shared" si="2"/>
        <v>67200</v>
      </c>
    </row>
    <row r="52" spans="1:7" ht="12.75" customHeight="1" x14ac:dyDescent="0.25">
      <c r="A52" s="13"/>
      <c r="B52" s="10" t="s">
        <v>80</v>
      </c>
      <c r="C52" s="29" t="s">
        <v>92</v>
      </c>
      <c r="D52" s="30">
        <v>3</v>
      </c>
      <c r="E52" s="29" t="s">
        <v>66</v>
      </c>
      <c r="F52" s="31">
        <v>9000</v>
      </c>
      <c r="G52" s="31">
        <f t="shared" si="2"/>
        <v>27000</v>
      </c>
    </row>
    <row r="53" spans="1:7" ht="12.75" customHeight="1" x14ac:dyDescent="0.25">
      <c r="A53" s="13"/>
      <c r="B53" s="94" t="s">
        <v>81</v>
      </c>
      <c r="C53" s="29" t="s">
        <v>92</v>
      </c>
      <c r="D53" s="30">
        <v>2</v>
      </c>
      <c r="E53" s="29" t="s">
        <v>96</v>
      </c>
      <c r="F53" s="31">
        <v>9000</v>
      </c>
      <c r="G53" s="31">
        <f t="shared" si="2"/>
        <v>18000</v>
      </c>
    </row>
    <row r="54" spans="1:7" ht="12.75" customHeight="1" x14ac:dyDescent="0.25">
      <c r="A54" s="13"/>
      <c r="B54" s="94" t="s">
        <v>82</v>
      </c>
      <c r="C54" s="29" t="s">
        <v>92</v>
      </c>
      <c r="D54" s="30">
        <v>2</v>
      </c>
      <c r="E54" s="29" t="s">
        <v>97</v>
      </c>
      <c r="F54" s="31">
        <v>31000</v>
      </c>
      <c r="G54" s="31">
        <f t="shared" si="2"/>
        <v>62000</v>
      </c>
    </row>
    <row r="55" spans="1:7" ht="12.75" customHeight="1" x14ac:dyDescent="0.25">
      <c r="A55" s="13"/>
      <c r="B55" s="32" t="s">
        <v>83</v>
      </c>
      <c r="C55" s="33"/>
      <c r="D55" s="11"/>
      <c r="E55" s="33"/>
      <c r="F55" s="31"/>
      <c r="G55" s="31">
        <f t="shared" si="2"/>
        <v>0</v>
      </c>
    </row>
    <row r="56" spans="1:7" ht="12.75" customHeight="1" x14ac:dyDescent="0.25">
      <c r="A56" s="13"/>
      <c r="B56" s="99" t="s">
        <v>84</v>
      </c>
      <c r="C56" s="96" t="s">
        <v>92</v>
      </c>
      <c r="D56" s="97">
        <v>0.2</v>
      </c>
      <c r="E56" s="96" t="s">
        <v>98</v>
      </c>
      <c r="F56" s="98">
        <v>28000</v>
      </c>
      <c r="G56" s="31">
        <f t="shared" si="2"/>
        <v>5600</v>
      </c>
    </row>
    <row r="57" spans="1:7" ht="12.75" customHeight="1" x14ac:dyDescent="0.25">
      <c r="A57" s="13"/>
      <c r="B57" s="99" t="s">
        <v>85</v>
      </c>
      <c r="C57" s="96" t="s">
        <v>90</v>
      </c>
      <c r="D57" s="97">
        <v>2</v>
      </c>
      <c r="E57" s="96" t="s">
        <v>99</v>
      </c>
      <c r="F57" s="98">
        <v>12600</v>
      </c>
      <c r="G57" s="31">
        <f t="shared" si="2"/>
        <v>25200</v>
      </c>
    </row>
    <row r="58" spans="1:7" ht="13.5" customHeight="1" x14ac:dyDescent="0.25">
      <c r="A58" s="4"/>
      <c r="B58" s="34" t="s">
        <v>32</v>
      </c>
      <c r="C58" s="35"/>
      <c r="D58" s="35"/>
      <c r="E58" s="35"/>
      <c r="F58" s="36"/>
      <c r="G58" s="105">
        <f>SUM(G43:G57)</f>
        <v>481520</v>
      </c>
    </row>
    <row r="59" spans="1:7" ht="12" customHeight="1" x14ac:dyDescent="0.25">
      <c r="A59" s="2"/>
      <c r="B59" s="26"/>
      <c r="C59" s="27"/>
      <c r="D59" s="27"/>
      <c r="E59" s="37"/>
      <c r="F59" s="28"/>
      <c r="G59" s="28"/>
    </row>
    <row r="60" spans="1:7" ht="12" customHeight="1" x14ac:dyDescent="0.25">
      <c r="A60" s="4"/>
      <c r="B60" s="15" t="s">
        <v>33</v>
      </c>
      <c r="C60" s="16"/>
      <c r="D60" s="17"/>
      <c r="E60" s="17"/>
      <c r="F60" s="18"/>
      <c r="G60" s="18"/>
    </row>
    <row r="61" spans="1:7" ht="24" customHeight="1" x14ac:dyDescent="0.25">
      <c r="A61" s="4"/>
      <c r="B61" s="19" t="s">
        <v>34</v>
      </c>
      <c r="C61" s="20" t="s">
        <v>28</v>
      </c>
      <c r="D61" s="20" t="s">
        <v>29</v>
      </c>
      <c r="E61" s="19" t="s">
        <v>17</v>
      </c>
      <c r="F61" s="20" t="s">
        <v>18</v>
      </c>
      <c r="G61" s="19" t="s">
        <v>19</v>
      </c>
    </row>
    <row r="62" spans="1:7" ht="12.75" customHeight="1" x14ac:dyDescent="0.25">
      <c r="A62" s="13"/>
      <c r="B62" s="145"/>
      <c r="C62" s="146"/>
      <c r="D62" s="147"/>
      <c r="E62" s="148"/>
      <c r="F62" s="149"/>
      <c r="G62" s="147"/>
    </row>
    <row r="63" spans="1:7" ht="13.5" customHeight="1" x14ac:dyDescent="0.25">
      <c r="A63" s="4"/>
      <c r="B63" s="34" t="s">
        <v>35</v>
      </c>
      <c r="C63" s="35"/>
      <c r="D63" s="35"/>
      <c r="E63" s="35"/>
      <c r="F63" s="36"/>
      <c r="G63" s="136"/>
    </row>
    <row r="64" spans="1:7" ht="12" customHeight="1" x14ac:dyDescent="0.25">
      <c r="A64" s="2"/>
      <c r="B64" s="54"/>
      <c r="C64" s="54"/>
      <c r="D64" s="54"/>
      <c r="E64" s="54"/>
      <c r="F64" s="55"/>
      <c r="G64" s="55"/>
    </row>
    <row r="65" spans="1:7" ht="12" customHeight="1" x14ac:dyDescent="0.25">
      <c r="A65" s="51"/>
      <c r="B65" s="56" t="s">
        <v>36</v>
      </c>
      <c r="C65" s="57"/>
      <c r="D65" s="57"/>
      <c r="E65" s="57"/>
      <c r="F65" s="57"/>
      <c r="G65" s="58">
        <f>G26+G39+G58</f>
        <v>2436520</v>
      </c>
    </row>
    <row r="66" spans="1:7" ht="12" customHeight="1" x14ac:dyDescent="0.25">
      <c r="A66" s="51"/>
      <c r="B66" s="59" t="s">
        <v>37</v>
      </c>
      <c r="C66" s="39"/>
      <c r="D66" s="39"/>
      <c r="E66" s="39"/>
      <c r="F66" s="39"/>
      <c r="G66" s="60">
        <f>G65*0.05</f>
        <v>121826</v>
      </c>
    </row>
    <row r="67" spans="1:7" ht="12" customHeight="1" x14ac:dyDescent="0.25">
      <c r="A67" s="51"/>
      <c r="B67" s="61" t="s">
        <v>38</v>
      </c>
      <c r="C67" s="38"/>
      <c r="D67" s="38"/>
      <c r="E67" s="38"/>
      <c r="F67" s="38"/>
      <c r="G67" s="62">
        <f>G66+G65</f>
        <v>2558346</v>
      </c>
    </row>
    <row r="68" spans="1:7" ht="12" customHeight="1" x14ac:dyDescent="0.25">
      <c r="A68" s="51"/>
      <c r="B68" s="59" t="s">
        <v>39</v>
      </c>
      <c r="C68" s="39"/>
      <c r="D68" s="39"/>
      <c r="E68" s="39"/>
      <c r="F68" s="39"/>
      <c r="G68" s="60">
        <f>G12</f>
        <v>3900000</v>
      </c>
    </row>
    <row r="69" spans="1:7" ht="12" customHeight="1" x14ac:dyDescent="0.25">
      <c r="A69" s="51"/>
      <c r="B69" s="63" t="s">
        <v>40</v>
      </c>
      <c r="C69" s="64"/>
      <c r="D69" s="64"/>
      <c r="E69" s="64"/>
      <c r="F69" s="64"/>
      <c r="G69" s="65">
        <f>G68-G67</f>
        <v>1341654</v>
      </c>
    </row>
    <row r="70" spans="1:7" ht="12" customHeight="1" x14ac:dyDescent="0.25">
      <c r="A70" s="51"/>
      <c r="B70" s="52" t="s">
        <v>41</v>
      </c>
      <c r="C70" s="53"/>
      <c r="D70" s="53"/>
      <c r="E70" s="53"/>
      <c r="F70" s="53"/>
      <c r="G70" s="48"/>
    </row>
    <row r="71" spans="1:7" ht="12.75" customHeight="1" thickBot="1" x14ac:dyDescent="0.3">
      <c r="A71" s="51"/>
      <c r="B71" s="66"/>
      <c r="C71" s="53"/>
      <c r="D71" s="53"/>
      <c r="E71" s="53"/>
      <c r="F71" s="53"/>
      <c r="G71" s="48"/>
    </row>
    <row r="72" spans="1:7" ht="12" customHeight="1" x14ac:dyDescent="0.25">
      <c r="A72" s="51"/>
      <c r="B72" s="78" t="s">
        <v>42</v>
      </c>
      <c r="C72" s="79"/>
      <c r="D72" s="79"/>
      <c r="E72" s="79"/>
      <c r="F72" s="80"/>
      <c r="G72" s="48"/>
    </row>
    <row r="73" spans="1:7" ht="12" customHeight="1" x14ac:dyDescent="0.25">
      <c r="A73" s="51"/>
      <c r="B73" s="81" t="s">
        <v>43</v>
      </c>
      <c r="C73" s="50"/>
      <c r="D73" s="50"/>
      <c r="E73" s="50"/>
      <c r="F73" s="82"/>
      <c r="G73" s="48"/>
    </row>
    <row r="74" spans="1:7" ht="12" customHeight="1" x14ac:dyDescent="0.25">
      <c r="A74" s="51"/>
      <c r="B74" s="81" t="s">
        <v>44</v>
      </c>
      <c r="C74" s="50"/>
      <c r="D74" s="50"/>
      <c r="E74" s="50"/>
      <c r="F74" s="82"/>
      <c r="G74" s="48"/>
    </row>
    <row r="75" spans="1:7" ht="12" customHeight="1" x14ac:dyDescent="0.25">
      <c r="A75" s="51"/>
      <c r="B75" s="81" t="s">
        <v>45</v>
      </c>
      <c r="C75" s="50"/>
      <c r="D75" s="50"/>
      <c r="E75" s="50"/>
      <c r="F75" s="82"/>
      <c r="G75" s="48"/>
    </row>
    <row r="76" spans="1:7" ht="12" customHeight="1" x14ac:dyDescent="0.25">
      <c r="A76" s="51"/>
      <c r="B76" s="81" t="s">
        <v>46</v>
      </c>
      <c r="C76" s="50"/>
      <c r="D76" s="50"/>
      <c r="E76" s="50"/>
      <c r="F76" s="82"/>
      <c r="G76" s="48"/>
    </row>
    <row r="77" spans="1:7" ht="12" customHeight="1" x14ac:dyDescent="0.25">
      <c r="A77" s="51"/>
      <c r="B77" s="81" t="s">
        <v>47</v>
      </c>
      <c r="C77" s="50"/>
      <c r="D77" s="50"/>
      <c r="E77" s="50"/>
      <c r="F77" s="82"/>
      <c r="G77" s="48"/>
    </row>
    <row r="78" spans="1:7" ht="12.75" customHeight="1" thickBot="1" x14ac:dyDescent="0.3">
      <c r="A78" s="51"/>
      <c r="B78" s="83" t="s">
        <v>48</v>
      </c>
      <c r="C78" s="84"/>
      <c r="D78" s="84"/>
      <c r="E78" s="84"/>
      <c r="F78" s="85"/>
      <c r="G78" s="48"/>
    </row>
    <row r="79" spans="1:7" ht="12.75" customHeight="1" x14ac:dyDescent="0.25">
      <c r="A79" s="51"/>
      <c r="B79" s="76"/>
      <c r="C79" s="50"/>
      <c r="D79" s="50"/>
      <c r="E79" s="50"/>
      <c r="F79" s="50"/>
      <c r="G79" s="48"/>
    </row>
    <row r="80" spans="1:7" ht="15" customHeight="1" thickBot="1" x14ac:dyDescent="0.3">
      <c r="A80" s="51"/>
      <c r="B80" s="150" t="s">
        <v>49</v>
      </c>
      <c r="C80" s="151"/>
      <c r="D80" s="75"/>
      <c r="E80" s="41"/>
      <c r="F80" s="41"/>
      <c r="G80" s="48"/>
    </row>
    <row r="81" spans="1:7" ht="12" customHeight="1" x14ac:dyDescent="0.25">
      <c r="A81" s="51"/>
      <c r="B81" s="68" t="s">
        <v>34</v>
      </c>
      <c r="C81" s="42" t="s">
        <v>50</v>
      </c>
      <c r="D81" s="69" t="s">
        <v>51</v>
      </c>
      <c r="E81" s="41"/>
      <c r="F81" s="41"/>
      <c r="G81" s="48"/>
    </row>
    <row r="82" spans="1:7" ht="12" customHeight="1" x14ac:dyDescent="0.25">
      <c r="A82" s="51"/>
      <c r="B82" s="70" t="s">
        <v>52</v>
      </c>
      <c r="C82" s="43">
        <f>G26</f>
        <v>1580000</v>
      </c>
      <c r="D82" s="71">
        <f>(C82/C88)</f>
        <v>0.61758651878987436</v>
      </c>
      <c r="E82" s="41"/>
      <c r="F82" s="41"/>
      <c r="G82" s="48"/>
    </row>
    <row r="83" spans="1:7" ht="12" customHeight="1" x14ac:dyDescent="0.25">
      <c r="A83" s="51"/>
      <c r="B83" s="70" t="s">
        <v>53</v>
      </c>
      <c r="C83" s="44">
        <v>0</v>
      </c>
      <c r="D83" s="71">
        <v>0</v>
      </c>
      <c r="E83" s="41"/>
      <c r="F83" s="41"/>
      <c r="G83" s="48"/>
    </row>
    <row r="84" spans="1:7" ht="12" customHeight="1" x14ac:dyDescent="0.25">
      <c r="A84" s="51"/>
      <c r="B84" s="70" t="s">
        <v>54</v>
      </c>
      <c r="C84" s="43">
        <f>G39</f>
        <v>375000</v>
      </c>
      <c r="D84" s="71">
        <f>(C84/C88)</f>
        <v>0.1465790788267107</v>
      </c>
      <c r="E84" s="41"/>
      <c r="F84" s="41"/>
      <c r="G84" s="48"/>
    </row>
    <row r="85" spans="1:7" ht="12" customHeight="1" x14ac:dyDescent="0.25">
      <c r="A85" s="51"/>
      <c r="B85" s="70" t="s">
        <v>27</v>
      </c>
      <c r="C85" s="43">
        <f>G58</f>
        <v>481520</v>
      </c>
      <c r="D85" s="71">
        <f>(C85/C88)</f>
        <v>0.18821535476436729</v>
      </c>
      <c r="E85" s="41"/>
      <c r="F85" s="41"/>
      <c r="G85" s="48"/>
    </row>
    <row r="86" spans="1:7" ht="12" customHeight="1" x14ac:dyDescent="0.25">
      <c r="A86" s="51"/>
      <c r="B86" s="70" t="s">
        <v>55</v>
      </c>
      <c r="C86" s="45">
        <v>0</v>
      </c>
      <c r="D86" s="71">
        <f>(C86/C88)</f>
        <v>0</v>
      </c>
      <c r="E86" s="47"/>
      <c r="F86" s="47"/>
      <c r="G86" s="48"/>
    </row>
    <row r="87" spans="1:7" ht="12" customHeight="1" x14ac:dyDescent="0.25">
      <c r="A87" s="51"/>
      <c r="B87" s="70" t="s">
        <v>56</v>
      </c>
      <c r="C87" s="45">
        <f>G66</f>
        <v>121826</v>
      </c>
      <c r="D87" s="71">
        <f>(C87/C88)</f>
        <v>4.7619047619047616E-2</v>
      </c>
      <c r="E87" s="47"/>
      <c r="F87" s="47"/>
      <c r="G87" s="48"/>
    </row>
    <row r="88" spans="1:7" ht="12.75" customHeight="1" thickBot="1" x14ac:dyDescent="0.3">
      <c r="A88" s="51"/>
      <c r="B88" s="72" t="s">
        <v>57</v>
      </c>
      <c r="C88" s="73">
        <f>SUM(C82:C87)</f>
        <v>2558346</v>
      </c>
      <c r="D88" s="74">
        <f>SUM(D82:D87)</f>
        <v>1</v>
      </c>
      <c r="E88" s="47"/>
      <c r="F88" s="47"/>
      <c r="G88" s="48"/>
    </row>
    <row r="89" spans="1:7" ht="12" customHeight="1" x14ac:dyDescent="0.25">
      <c r="A89" s="51"/>
      <c r="B89" s="66"/>
      <c r="C89" s="53"/>
      <c r="D89" s="53"/>
      <c r="E89" s="53"/>
      <c r="F89" s="53"/>
      <c r="G89" s="48"/>
    </row>
    <row r="90" spans="1:7" ht="12.75" customHeight="1" x14ac:dyDescent="0.25">
      <c r="A90" s="51"/>
      <c r="B90" s="67"/>
      <c r="C90" s="53"/>
      <c r="D90" s="53"/>
      <c r="E90" s="53"/>
      <c r="F90" s="53"/>
      <c r="G90" s="48"/>
    </row>
    <row r="91" spans="1:7" ht="12" customHeight="1" thickBot="1" x14ac:dyDescent="0.3">
      <c r="A91" s="40"/>
      <c r="B91" s="87"/>
      <c r="C91" s="88" t="s">
        <v>112</v>
      </c>
      <c r="D91" s="89"/>
      <c r="E91" s="90"/>
      <c r="F91" s="46"/>
      <c r="G91" s="48"/>
    </row>
    <row r="92" spans="1:7" ht="12" customHeight="1" x14ac:dyDescent="0.25">
      <c r="A92" s="51"/>
      <c r="B92" s="91" t="s">
        <v>113</v>
      </c>
      <c r="C92" s="131">
        <v>5000</v>
      </c>
      <c r="D92" s="131">
        <v>6000</v>
      </c>
      <c r="E92" s="132">
        <v>7000</v>
      </c>
      <c r="F92" s="86"/>
      <c r="G92" s="49"/>
    </row>
    <row r="93" spans="1:7" ht="12.75" customHeight="1" thickBot="1" x14ac:dyDescent="0.3">
      <c r="A93" s="51"/>
      <c r="B93" s="72" t="s">
        <v>114</v>
      </c>
      <c r="C93" s="73">
        <f>(G67/C92)</f>
        <v>511.66919999999999</v>
      </c>
      <c r="D93" s="73">
        <f>(G67/D92)</f>
        <v>426.39100000000002</v>
      </c>
      <c r="E93" s="92">
        <f>(G67/E92)</f>
        <v>365.47800000000001</v>
      </c>
      <c r="F93" s="86"/>
      <c r="G93" s="49"/>
    </row>
    <row r="94" spans="1:7" ht="15.6" customHeight="1" x14ac:dyDescent="0.25">
      <c r="A94" s="51"/>
      <c r="B94" s="77" t="s">
        <v>58</v>
      </c>
      <c r="C94" s="50"/>
      <c r="D94" s="50"/>
      <c r="E94" s="50"/>
      <c r="F94" s="50"/>
      <c r="G94" s="50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Esparrago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2021-03-23T14:28:03Z</dcterms:modified>
</cp:coreProperties>
</file>