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FRAMBUESAS (3-12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C93" i="1"/>
  <c r="C92" i="1"/>
  <c r="C89" i="1"/>
  <c r="G70" i="1"/>
  <c r="G12" i="1" l="1"/>
  <c r="G68" i="1" l="1"/>
  <c r="G69" i="1"/>
  <c r="G60" i="1"/>
  <c r="G56" i="1"/>
  <c r="G47" i="1"/>
  <c r="G48" i="1"/>
  <c r="G49" i="1"/>
  <c r="G50" i="1"/>
  <c r="G51" i="1"/>
  <c r="G52" i="1"/>
  <c r="G53" i="1"/>
  <c r="G54" i="1"/>
  <c r="G22" i="1"/>
  <c r="G23" i="1"/>
  <c r="G24" i="1"/>
  <c r="G25" i="1"/>
  <c r="G26" i="1"/>
  <c r="G27" i="1"/>
  <c r="G28" i="1"/>
  <c r="G29" i="1"/>
  <c r="G30" i="1"/>
  <c r="G21" i="1"/>
  <c r="G31" i="1" l="1"/>
  <c r="C95" i="1" l="1"/>
  <c r="D92" i="1" s="1"/>
  <c r="G67" i="1"/>
  <c r="G62" i="1"/>
  <c r="G59" i="1"/>
  <c r="G57" i="1"/>
  <c r="G46" i="1"/>
  <c r="G40" i="1"/>
  <c r="G75" i="1"/>
  <c r="G63" i="1" l="1"/>
  <c r="D89" i="1"/>
  <c r="D93" i="1"/>
  <c r="D94" i="1"/>
  <c r="D91" i="1"/>
  <c r="G41" i="1"/>
  <c r="D95" i="1" l="1"/>
  <c r="G72" i="1"/>
  <c r="G73" i="1" s="1"/>
  <c r="G74" i="1" s="1"/>
  <c r="D100" i="1" s="1"/>
  <c r="G76" i="1" l="1"/>
  <c r="C100" i="1"/>
  <c r="E100" i="1"/>
</calcChain>
</file>

<file path=xl/sharedStrings.xml><?xml version="1.0" encoding="utf-8"?>
<sst xmlns="http://schemas.openxmlformats.org/spreadsheetml/2006/main" count="180" uniqueCount="124">
  <si>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</si>
  <si>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</si>
  <si>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</si>
  <si>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</si>
  <si>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</si>
  <si>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</si>
  <si>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</si>
  <si>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</si>
  <si>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</si>
  <si>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</si>
  <si>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</si>
  <si>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</si>
  <si>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</si>
  <si>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</si>
  <si>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</si>
  <si>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</si>
  <si>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</si>
  <si>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</si>
  <si>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</si>
  <si>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</si>
  <si>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</si>
  <si>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</si>
  <si>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</si>
  <si>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</si>
  <si>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</si>
  <si>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</si>
  <si>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</si>
  <si>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</si>
  <si>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</si>
  <si>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</si>
  <si>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</si>
  <si>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</si>
  <si>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</si>
  <si>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</si>
  <si>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</si>
  <si>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</si>
  <si>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</si>
  <si>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</si>
  <si>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</si>
  <si>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</si>
  <si>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</si>
  <si>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</si>
  <si>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</si>
  <si>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</si>
  <si>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</si>
  <si>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</si>
  <si>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</si>
  <si>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</si>
  <si>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</si>
  <si>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</si>
  <si>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</si>
  <si>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</si>
  <si>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</si>
  <si>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</si>
  <si>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</si>
  <si>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</si>
  <si>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</si>
  <si>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</si>
  <si>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</si>
  <si>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ÑUBLE</t>
  </si>
  <si>
    <t>CHILLÁN</t>
  </si>
  <si>
    <t>COSECHA</t>
  </si>
  <si>
    <t>KG</t>
  </si>
  <si>
    <t xml:space="preserve">UNIDAD </t>
  </si>
  <si>
    <t>LT</t>
  </si>
  <si>
    <t>FRAMBUESA (AÑO 3-12)</t>
  </si>
  <si>
    <t>MEEKER-HERITAGE</t>
  </si>
  <si>
    <t>MEDIO</t>
  </si>
  <si>
    <t>TODAS LAS COMUNAS DEL ÁREA</t>
  </si>
  <si>
    <t>RENDIMIENTO (KG/HA)</t>
  </si>
  <si>
    <t>ENERO-ABRIL</t>
  </si>
  <si>
    <t>CONSUMO INTERNO - EXPORTACIÓN</t>
  </si>
  <si>
    <t>SEQUÍA</t>
  </si>
  <si>
    <t>PICA HILERA</t>
  </si>
  <si>
    <t>CONTROL ENTRE HILERAS</t>
  </si>
  <si>
    <t>PODA INVIERNO</t>
  </si>
  <si>
    <t>PODA VERANO</t>
  </si>
  <si>
    <t>LIMPIEZA RESIDUOS PODA</t>
  </si>
  <si>
    <t>APLICACIÓN FERTILIZANTES</t>
  </si>
  <si>
    <t>APLICACIÓN AGROQUÍMICOS</t>
  </si>
  <si>
    <t>RIEGO</t>
  </si>
  <si>
    <t>ALMACENAJE Y CARGA</t>
  </si>
  <si>
    <t>SEPTIEMBRE-DICIEMBRE</t>
  </si>
  <si>
    <t>JUNIO-JULIO</t>
  </si>
  <si>
    <t>ENERO</t>
  </si>
  <si>
    <t>JULIO</t>
  </si>
  <si>
    <t>SEPTIEMBRE-ENERO</t>
  </si>
  <si>
    <t>AGOSTO-FEBRERO</t>
  </si>
  <si>
    <t>SEPTIEMBRE-MARZO</t>
  </si>
  <si>
    <t>CAL AGRÍCOLA</t>
  </si>
  <si>
    <t>SULFOMAG</t>
  </si>
  <si>
    <t>BORONNATO CALCITA</t>
  </si>
  <si>
    <t>SULFATO DE ZINC</t>
  </si>
  <si>
    <t>SUPER FOSFATO TRIPLE</t>
  </si>
  <si>
    <t>UREA</t>
  </si>
  <si>
    <t>SALITRE POTÁSICO</t>
  </si>
  <si>
    <t>POTASSION AE</t>
  </si>
  <si>
    <t>BOROCAL S AE</t>
  </si>
  <si>
    <t>INSECTICIDA</t>
  </si>
  <si>
    <t>TALSTAR</t>
  </si>
  <si>
    <t>FUNGICIDA</t>
  </si>
  <si>
    <t>CUPRODUL</t>
  </si>
  <si>
    <t>AGROCOOPER SP</t>
  </si>
  <si>
    <t>HERBICIDA</t>
  </si>
  <si>
    <t>GRAMOXONE (Paraquat)</t>
  </si>
  <si>
    <t>MAYO</t>
  </si>
  <si>
    <t>AGOSTO</t>
  </si>
  <si>
    <t>SEPTIEMBRE-OCTUBRE</t>
  </si>
  <si>
    <t>OCTUBRE-ENERO</t>
  </si>
  <si>
    <t>NOVIEMBRE Y ENERO</t>
  </si>
  <si>
    <t>NOVIEMBRE-FEBRERO</t>
  </si>
  <si>
    <t>ANUAL</t>
  </si>
  <si>
    <t>MAYO-AGOSTO</t>
  </si>
  <si>
    <t>FLETES</t>
  </si>
  <si>
    <t>ANÁLISIS SUELO</t>
  </si>
  <si>
    <t>UNIDAD</t>
  </si>
  <si>
    <t>BANDEJAS</t>
  </si>
  <si>
    <t>$/KG</t>
  </si>
  <si>
    <t>Rendimiento (KG/HA)</t>
  </si>
  <si>
    <t>Costo unitario ($/KG) (*)</t>
  </si>
  <si>
    <t>FAST PLUS</t>
  </si>
  <si>
    <t>NOVIEMBRE-DICIEMBRE</t>
  </si>
  <si>
    <t>PRECIO ESPERADO ($/KG)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</si>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</sst>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17" fontId="4" fillId="2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13" fillId="8" borderId="38" xfId="0" applyNumberFormat="1" applyFont="1" applyFill="1" applyBorder="1" applyAlignment="1">
      <alignment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4" fillId="2" borderId="6" xfId="0" applyNumberFormat="1" applyFont="1" applyFill="1" applyBorder="1" applyAlignment="1">
      <alignment vertical="center"/>
    </xf>
    <xf numFmtId="49" fontId="8" fillId="0" borderId="56" xfId="0" applyNumberFormat="1" applyFont="1" applyFill="1" applyBorder="1" applyAlignment="1">
      <alignment horizontal="left" vertical="center" wrapText="1"/>
    </xf>
    <xf numFmtId="49" fontId="8" fillId="0" borderId="57" xfId="0" applyNumberFormat="1" applyFont="1" applyFill="1" applyBorder="1" applyAlignment="1">
      <alignment horizontal="left" vertical="center" wrapText="1"/>
    </xf>
    <xf numFmtId="49" fontId="8" fillId="0" borderId="58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vertical="center"/>
    </xf>
    <xf numFmtId="49" fontId="8" fillId="0" borderId="56" xfId="0" applyNumberFormat="1" applyFont="1" applyFill="1" applyBorder="1" applyAlignment="1">
      <alignment horizontal="left" vertical="center"/>
    </xf>
    <xf numFmtId="49" fontId="8" fillId="0" borderId="57" xfId="0" applyNumberFormat="1" applyFont="1" applyFill="1" applyBorder="1" applyAlignment="1">
      <alignment horizontal="left" vertical="center"/>
    </xf>
    <xf numFmtId="49" fontId="8" fillId="0" borderId="58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C95" sqref="C95"/>
    </sheetView>
  </sheetViews>
  <sheetFormatPr baseColWidth="10" defaultColWidth="10.85546875" defaultRowHeight="11.25" customHeight="1" x14ac:dyDescent="0.25"/>
  <cols>
    <col min="1" max="1" width="4.42578125" style="81" customWidth="1"/>
    <col min="2" max="2" width="17.5703125" style="81" customWidth="1"/>
    <col min="3" max="3" width="19.42578125" style="81" customWidth="1"/>
    <col min="4" max="4" width="9.42578125" style="81" customWidth="1"/>
    <col min="5" max="5" width="16.7109375" style="81" customWidth="1"/>
    <col min="6" max="6" width="11" style="81" customWidth="1"/>
    <col min="7" max="7" width="12.42578125" style="81" customWidth="1"/>
    <col min="8" max="255" width="10.85546875" style="81" customWidth="1"/>
    <col min="256" max="16384" width="10.85546875" style="82"/>
  </cols>
  <sheetData>
    <row r="1" spans="1:7" ht="15" customHeight="1" x14ac:dyDescent="0.25">
      <c r="A1" s="80"/>
      <c r="B1" s="80"/>
      <c r="C1" s="80"/>
      <c r="D1" s="80"/>
      <c r="E1" s="80"/>
      <c r="F1" s="80"/>
      <c r="G1" s="80"/>
    </row>
    <row r="2" spans="1:7" ht="15" customHeight="1" x14ac:dyDescent="0.25">
      <c r="A2" s="80"/>
      <c r="B2" s="80"/>
      <c r="C2" s="80"/>
      <c r="D2" s="80"/>
      <c r="E2" s="80"/>
      <c r="F2" s="80"/>
      <c r="G2" s="80"/>
    </row>
    <row r="3" spans="1:7" ht="15" customHeight="1" x14ac:dyDescent="0.25">
      <c r="A3" s="80"/>
      <c r="B3" s="80"/>
      <c r="C3" s="80"/>
      <c r="D3" s="80"/>
      <c r="E3" s="80"/>
      <c r="F3" s="80"/>
      <c r="G3" s="80"/>
    </row>
    <row r="4" spans="1:7" ht="15" customHeight="1" x14ac:dyDescent="0.25">
      <c r="A4" s="80"/>
      <c r="B4" s="80"/>
      <c r="C4" s="80"/>
      <c r="D4" s="80"/>
      <c r="E4" s="80"/>
      <c r="F4" s="80"/>
      <c r="G4" s="80"/>
    </row>
    <row r="5" spans="1:7" ht="15" customHeight="1" x14ac:dyDescent="0.25">
      <c r="A5" s="80"/>
      <c r="B5" s="80"/>
      <c r="C5" s="80"/>
      <c r="D5" s="80"/>
      <c r="E5" s="80"/>
      <c r="F5" s="80"/>
      <c r="G5" s="80"/>
    </row>
    <row r="6" spans="1:7" ht="15" customHeight="1" x14ac:dyDescent="0.25">
      <c r="A6" s="80"/>
      <c r="B6" s="80"/>
      <c r="C6" s="80"/>
      <c r="D6" s="80"/>
      <c r="E6" s="80"/>
      <c r="F6" s="80"/>
      <c r="G6" s="80"/>
    </row>
    <row r="7" spans="1:7" ht="15" customHeight="1" x14ac:dyDescent="0.25">
      <c r="A7" s="80"/>
      <c r="B7" s="80"/>
      <c r="C7" s="80"/>
      <c r="D7" s="80"/>
      <c r="E7" s="80"/>
      <c r="F7" s="80"/>
      <c r="G7" s="80"/>
    </row>
    <row r="8" spans="1:7" ht="15" customHeight="1" x14ac:dyDescent="0.25">
      <c r="A8" s="80"/>
      <c r="B8" s="83"/>
      <c r="C8" s="84"/>
      <c r="D8" s="80"/>
      <c r="E8" s="84"/>
      <c r="F8" s="84"/>
      <c r="G8" s="84"/>
    </row>
    <row r="9" spans="1:7" ht="15" x14ac:dyDescent="0.25">
      <c r="A9" s="85"/>
      <c r="B9" s="1" t="s">
        <v>0</v>
      </c>
      <c r="C9" s="133" t="s">
        <v>65</v>
      </c>
      <c r="D9" s="86"/>
      <c r="E9" s="139" t="s">
        <v>69</v>
      </c>
      <c r="F9" s="140"/>
      <c r="G9" s="87">
        <v>8000</v>
      </c>
    </row>
    <row r="10" spans="1:7" ht="38.25" customHeight="1" x14ac:dyDescent="0.25">
      <c r="A10" s="85"/>
      <c r="B10" s="2" t="s">
        <v>1</v>
      </c>
      <c r="C10" s="90" t="s">
        <v>66</v>
      </c>
      <c r="D10" s="88"/>
      <c r="E10" s="137" t="s">
        <v>2</v>
      </c>
      <c r="F10" s="138"/>
      <c r="G10" s="89" t="s">
        <v>70</v>
      </c>
    </row>
    <row r="11" spans="1:7" ht="18" customHeight="1" x14ac:dyDescent="0.25">
      <c r="A11" s="85"/>
      <c r="B11" s="2" t="s">
        <v>3</v>
      </c>
      <c r="C11" s="89" t="s">
        <v>67</v>
      </c>
      <c r="D11" s="88"/>
      <c r="E11" s="137" t="s">
        <v>122</v>
      </c>
      <c r="F11" s="138"/>
      <c r="G11" s="145">
        <v>1800</v>
      </c>
    </row>
    <row r="12" spans="1:7" ht="11.25" customHeight="1" x14ac:dyDescent="0.25">
      <c r="A12" s="85"/>
      <c r="B12" s="2" t="s">
        <v>4</v>
      </c>
      <c r="C12" s="90" t="s">
        <v>59</v>
      </c>
      <c r="D12" s="88"/>
      <c r="E12" s="91" t="s">
        <v>5</v>
      </c>
      <c r="F12" s="92"/>
      <c r="G12" s="93">
        <f>(G9*G11)</f>
        <v>14400000</v>
      </c>
    </row>
    <row r="13" spans="1:7" ht="39" customHeight="1" x14ac:dyDescent="0.25">
      <c r="A13" s="85"/>
      <c r="B13" s="2" t="s">
        <v>6</v>
      </c>
      <c r="C13" s="89" t="s">
        <v>60</v>
      </c>
      <c r="D13" s="88"/>
      <c r="E13" s="137" t="s">
        <v>7</v>
      </c>
      <c r="F13" s="138"/>
      <c r="G13" s="90" t="s">
        <v>71</v>
      </c>
    </row>
    <row r="14" spans="1:7" ht="25.5" x14ac:dyDescent="0.25">
      <c r="A14" s="85"/>
      <c r="B14" s="2" t="s">
        <v>8</v>
      </c>
      <c r="C14" s="90" t="s">
        <v>68</v>
      </c>
      <c r="D14" s="88"/>
      <c r="E14" s="137" t="s">
        <v>9</v>
      </c>
      <c r="F14" s="138"/>
      <c r="G14" s="89" t="s">
        <v>70</v>
      </c>
    </row>
    <row r="15" spans="1:7" ht="25.5" customHeight="1" x14ac:dyDescent="0.25">
      <c r="A15" s="85"/>
      <c r="B15" s="2" t="s">
        <v>10</v>
      </c>
      <c r="C15" s="131">
        <v>44197</v>
      </c>
      <c r="D15" s="88"/>
      <c r="E15" s="141" t="s">
        <v>11</v>
      </c>
      <c r="F15" s="142"/>
      <c r="G15" s="90" t="s">
        <v>72</v>
      </c>
    </row>
    <row r="16" spans="1:7" ht="12" customHeight="1" x14ac:dyDescent="0.25">
      <c r="A16" s="80"/>
      <c r="B16" s="94"/>
      <c r="C16" s="95"/>
      <c r="D16" s="6"/>
      <c r="E16" s="96"/>
      <c r="F16" s="96"/>
      <c r="G16" s="97"/>
    </row>
    <row r="17" spans="1:7" ht="12" customHeight="1" x14ac:dyDescent="0.25">
      <c r="A17" s="98"/>
      <c r="B17" s="143" t="s">
        <v>12</v>
      </c>
      <c r="C17" s="144"/>
      <c r="D17" s="144"/>
      <c r="E17" s="144"/>
      <c r="F17" s="144"/>
      <c r="G17" s="144"/>
    </row>
    <row r="18" spans="1:7" ht="12" customHeight="1" x14ac:dyDescent="0.25">
      <c r="A18" s="80"/>
      <c r="B18" s="99"/>
      <c r="C18" s="100"/>
      <c r="D18" s="100"/>
      <c r="E18" s="100"/>
      <c r="F18" s="101"/>
      <c r="G18" s="101"/>
    </row>
    <row r="19" spans="1:7" ht="12" customHeight="1" x14ac:dyDescent="0.25">
      <c r="A19" s="85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98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25.5" x14ac:dyDescent="0.25">
      <c r="A21" s="98"/>
      <c r="B21" s="132" t="s">
        <v>73</v>
      </c>
      <c r="C21" s="3" t="s">
        <v>20</v>
      </c>
      <c r="D21" s="124">
        <v>5</v>
      </c>
      <c r="E21" s="102" t="s">
        <v>82</v>
      </c>
      <c r="F21" s="93">
        <v>15000</v>
      </c>
      <c r="G21" s="93">
        <f>F21*D21</f>
        <v>75000</v>
      </c>
    </row>
    <row r="22" spans="1:7" ht="25.5" customHeight="1" x14ac:dyDescent="0.25">
      <c r="A22" s="98"/>
      <c r="B22" s="102" t="s">
        <v>74</v>
      </c>
      <c r="C22" s="3" t="s">
        <v>20</v>
      </c>
      <c r="D22" s="124">
        <v>5</v>
      </c>
      <c r="E22" s="102" t="s">
        <v>82</v>
      </c>
      <c r="F22" s="93">
        <v>15000</v>
      </c>
      <c r="G22" s="93">
        <f t="shared" ref="G22:G30" si="0">F22*D22</f>
        <v>75000</v>
      </c>
    </row>
    <row r="23" spans="1:7" ht="25.5" customHeight="1" x14ac:dyDescent="0.25">
      <c r="A23" s="98"/>
      <c r="B23" s="102" t="s">
        <v>75</v>
      </c>
      <c r="C23" s="3" t="s">
        <v>20</v>
      </c>
      <c r="D23" s="124">
        <v>10</v>
      </c>
      <c r="E23" s="102" t="s">
        <v>83</v>
      </c>
      <c r="F23" s="93">
        <v>20000</v>
      </c>
      <c r="G23" s="93">
        <f t="shared" si="0"/>
        <v>200000</v>
      </c>
    </row>
    <row r="24" spans="1:7" ht="15" x14ac:dyDescent="0.25">
      <c r="A24" s="98"/>
      <c r="B24" s="102" t="s">
        <v>76</v>
      </c>
      <c r="C24" s="3" t="s">
        <v>20</v>
      </c>
      <c r="D24" s="124">
        <v>6</v>
      </c>
      <c r="E24" s="102" t="s">
        <v>84</v>
      </c>
      <c r="F24" s="93">
        <v>15000</v>
      </c>
      <c r="G24" s="93">
        <f t="shared" si="0"/>
        <v>90000</v>
      </c>
    </row>
    <row r="25" spans="1:7" ht="25.5" x14ac:dyDescent="0.25">
      <c r="A25" s="98"/>
      <c r="B25" s="102" t="s">
        <v>77</v>
      </c>
      <c r="C25" s="3" t="s">
        <v>20</v>
      </c>
      <c r="D25" s="124">
        <v>3</v>
      </c>
      <c r="E25" s="102" t="s">
        <v>85</v>
      </c>
      <c r="F25" s="93">
        <v>15000</v>
      </c>
      <c r="G25" s="93">
        <f t="shared" si="0"/>
        <v>45000</v>
      </c>
    </row>
    <row r="26" spans="1:7" ht="25.5" x14ac:dyDescent="0.25">
      <c r="A26" s="98"/>
      <c r="B26" s="102" t="s">
        <v>78</v>
      </c>
      <c r="C26" s="3" t="s">
        <v>20</v>
      </c>
      <c r="D26" s="124">
        <v>3</v>
      </c>
      <c r="E26" s="102" t="s">
        <v>86</v>
      </c>
      <c r="F26" s="93">
        <v>15000</v>
      </c>
      <c r="G26" s="93">
        <f t="shared" si="0"/>
        <v>45000</v>
      </c>
    </row>
    <row r="27" spans="1:7" ht="25.5" customHeight="1" x14ac:dyDescent="0.25">
      <c r="A27" s="98"/>
      <c r="B27" s="102" t="s">
        <v>79</v>
      </c>
      <c r="C27" s="3" t="s">
        <v>20</v>
      </c>
      <c r="D27" s="124">
        <v>5</v>
      </c>
      <c r="E27" s="102" t="s">
        <v>87</v>
      </c>
      <c r="F27" s="93">
        <v>15000</v>
      </c>
      <c r="G27" s="93">
        <f t="shared" si="0"/>
        <v>75000</v>
      </c>
    </row>
    <row r="28" spans="1:7" ht="12.75" customHeight="1" x14ac:dyDescent="0.25">
      <c r="A28" s="98"/>
      <c r="B28" s="102" t="s">
        <v>80</v>
      </c>
      <c r="C28" s="3" t="s">
        <v>20</v>
      </c>
      <c r="D28" s="124">
        <v>10</v>
      </c>
      <c r="E28" s="102" t="s">
        <v>88</v>
      </c>
      <c r="F28" s="93">
        <v>15000</v>
      </c>
      <c r="G28" s="93">
        <f t="shared" si="0"/>
        <v>150000</v>
      </c>
    </row>
    <row r="29" spans="1:7" ht="12.75" customHeight="1" x14ac:dyDescent="0.25">
      <c r="A29" s="98"/>
      <c r="B29" s="129" t="s">
        <v>61</v>
      </c>
      <c r="C29" s="3" t="s">
        <v>62</v>
      </c>
      <c r="D29" s="124">
        <v>8000</v>
      </c>
      <c r="E29" s="129" t="s">
        <v>70</v>
      </c>
      <c r="F29" s="93">
        <v>521</v>
      </c>
      <c r="G29" s="93">
        <f t="shared" si="0"/>
        <v>4168000</v>
      </c>
    </row>
    <row r="30" spans="1:7" ht="12.75" customHeight="1" x14ac:dyDescent="0.25">
      <c r="A30" s="98"/>
      <c r="B30" s="129" t="s">
        <v>81</v>
      </c>
      <c r="C30" s="3" t="s">
        <v>62</v>
      </c>
      <c r="D30" s="124">
        <v>8000</v>
      </c>
      <c r="E30" s="129" t="s">
        <v>70</v>
      </c>
      <c r="F30" s="93">
        <v>50</v>
      </c>
      <c r="G30" s="93">
        <f t="shared" si="0"/>
        <v>400000</v>
      </c>
    </row>
    <row r="31" spans="1:7" ht="12.75" customHeight="1" x14ac:dyDescent="0.25">
      <c r="A31" s="98"/>
      <c r="B31" s="8" t="s">
        <v>21</v>
      </c>
      <c r="C31" s="9"/>
      <c r="D31" s="9"/>
      <c r="E31" s="9"/>
      <c r="F31" s="10"/>
      <c r="G31" s="11">
        <f>SUM(G21:G30)</f>
        <v>5323000</v>
      </c>
    </row>
    <row r="32" spans="1:7" ht="12" customHeight="1" x14ac:dyDescent="0.25">
      <c r="A32" s="80"/>
      <c r="B32" s="99"/>
      <c r="C32" s="101"/>
      <c r="D32" s="101"/>
      <c r="E32" s="101"/>
      <c r="F32" s="103"/>
      <c r="G32" s="103"/>
    </row>
    <row r="33" spans="1:11" ht="12" customHeight="1" x14ac:dyDescent="0.25">
      <c r="A33" s="85"/>
      <c r="B33" s="12" t="s">
        <v>22</v>
      </c>
      <c r="C33" s="13"/>
      <c r="D33" s="14"/>
      <c r="E33" s="14"/>
      <c r="F33" s="15"/>
      <c r="G33" s="15"/>
    </row>
    <row r="34" spans="1:11" ht="24" customHeight="1" x14ac:dyDescent="0.25">
      <c r="A34" s="85"/>
      <c r="B34" s="16" t="s">
        <v>14</v>
      </c>
      <c r="C34" s="17" t="s">
        <v>15</v>
      </c>
      <c r="D34" s="17" t="s">
        <v>16</v>
      </c>
      <c r="E34" s="16" t="s">
        <v>17</v>
      </c>
      <c r="F34" s="17" t="s">
        <v>18</v>
      </c>
      <c r="G34" s="16" t="s">
        <v>19</v>
      </c>
    </row>
    <row r="35" spans="1:11" ht="12" customHeight="1" x14ac:dyDescent="0.25">
      <c r="A35" s="85"/>
      <c r="B35" s="18"/>
      <c r="C35" s="19" t="s">
        <v>58</v>
      </c>
      <c r="D35" s="19"/>
      <c r="E35" s="19"/>
      <c r="F35" s="18"/>
      <c r="G35" s="18"/>
    </row>
    <row r="36" spans="1:11" ht="12" customHeight="1" x14ac:dyDescent="0.25">
      <c r="A36" s="85"/>
      <c r="B36" s="20" t="s">
        <v>23</v>
      </c>
      <c r="C36" s="21"/>
      <c r="D36" s="21"/>
      <c r="E36" s="21"/>
      <c r="F36" s="22"/>
      <c r="G36" s="22"/>
    </row>
    <row r="37" spans="1:11" ht="12" customHeight="1" x14ac:dyDescent="0.25">
      <c r="A37" s="80"/>
      <c r="B37" s="104"/>
      <c r="C37" s="105"/>
      <c r="D37" s="105"/>
      <c r="E37" s="105"/>
      <c r="F37" s="106"/>
      <c r="G37" s="106"/>
    </row>
    <row r="38" spans="1:11" ht="12" customHeight="1" x14ac:dyDescent="0.25">
      <c r="A38" s="85"/>
      <c r="B38" s="12" t="s">
        <v>24</v>
      </c>
      <c r="C38" s="13"/>
      <c r="D38" s="14"/>
      <c r="E38" s="14"/>
      <c r="F38" s="15"/>
      <c r="G38" s="15"/>
    </row>
    <row r="39" spans="1:11" ht="24" customHeight="1" x14ac:dyDescent="0.25">
      <c r="A39" s="85"/>
      <c r="B39" s="23" t="s">
        <v>14</v>
      </c>
      <c r="C39" s="23" t="s">
        <v>15</v>
      </c>
      <c r="D39" s="23" t="s">
        <v>16</v>
      </c>
      <c r="E39" s="23" t="s">
        <v>17</v>
      </c>
      <c r="F39" s="24" t="s">
        <v>18</v>
      </c>
      <c r="G39" s="23" t="s">
        <v>19</v>
      </c>
    </row>
    <row r="40" spans="1:11" ht="12.75" customHeight="1" x14ac:dyDescent="0.25">
      <c r="A40" s="98"/>
      <c r="B40" s="102"/>
      <c r="C40" s="3" t="s">
        <v>25</v>
      </c>
      <c r="D40" s="124"/>
      <c r="E40" s="125"/>
      <c r="F40" s="93"/>
      <c r="G40" s="93">
        <f t="shared" ref="G40" si="1">(D40*F40)</f>
        <v>0</v>
      </c>
    </row>
    <row r="41" spans="1:11" ht="12.75" customHeight="1" x14ac:dyDescent="0.25">
      <c r="A41" s="85"/>
      <c r="B41" s="25" t="s">
        <v>26</v>
      </c>
      <c r="C41" s="26"/>
      <c r="D41" s="26"/>
      <c r="E41" s="26"/>
      <c r="F41" s="27"/>
      <c r="G41" s="28">
        <f>SUM(G40:G40)</f>
        <v>0</v>
      </c>
    </row>
    <row r="42" spans="1:11" ht="12" customHeight="1" x14ac:dyDescent="0.25">
      <c r="A42" s="80"/>
      <c r="B42" s="104"/>
      <c r="C42" s="105"/>
      <c r="D42" s="105"/>
      <c r="E42" s="105"/>
      <c r="F42" s="106"/>
      <c r="G42" s="106"/>
    </row>
    <row r="43" spans="1:11" ht="12" customHeight="1" x14ac:dyDescent="0.25">
      <c r="A43" s="85"/>
      <c r="B43" s="12" t="s">
        <v>27</v>
      </c>
      <c r="C43" s="13"/>
      <c r="D43" s="14"/>
      <c r="E43" s="14"/>
      <c r="F43" s="15"/>
      <c r="G43" s="15"/>
    </row>
    <row r="44" spans="1:11" ht="24" customHeight="1" x14ac:dyDescent="0.25">
      <c r="A44" s="85"/>
      <c r="B44" s="24" t="s">
        <v>28</v>
      </c>
      <c r="C44" s="24" t="s">
        <v>29</v>
      </c>
      <c r="D44" s="24" t="s">
        <v>30</v>
      </c>
      <c r="E44" s="24" t="s">
        <v>17</v>
      </c>
      <c r="F44" s="24" t="s">
        <v>18</v>
      </c>
      <c r="G44" s="24" t="s">
        <v>19</v>
      </c>
      <c r="K44" s="107"/>
    </row>
    <row r="45" spans="1:11" ht="12.75" customHeight="1" x14ac:dyDescent="0.25">
      <c r="A45" s="98"/>
      <c r="B45" s="146" t="s">
        <v>31</v>
      </c>
      <c r="C45" s="147"/>
      <c r="D45" s="147"/>
      <c r="E45" s="147"/>
      <c r="F45" s="147"/>
      <c r="G45" s="148"/>
      <c r="K45" s="107"/>
    </row>
    <row r="46" spans="1:11" ht="12.75" customHeight="1" x14ac:dyDescent="0.25">
      <c r="A46" s="98"/>
      <c r="B46" s="149" t="s">
        <v>89</v>
      </c>
      <c r="C46" s="150" t="s">
        <v>62</v>
      </c>
      <c r="D46" s="151">
        <v>1000</v>
      </c>
      <c r="E46" s="152" t="s">
        <v>105</v>
      </c>
      <c r="F46" s="153">
        <v>104</v>
      </c>
      <c r="G46" s="153">
        <f>(D46*F46)</f>
        <v>104000</v>
      </c>
    </row>
    <row r="47" spans="1:11" ht="12.75" customHeight="1" x14ac:dyDescent="0.25">
      <c r="A47" s="98"/>
      <c r="B47" s="149" t="s">
        <v>90</v>
      </c>
      <c r="C47" s="150" t="s">
        <v>62</v>
      </c>
      <c r="D47" s="151">
        <v>50</v>
      </c>
      <c r="E47" s="152" t="s">
        <v>106</v>
      </c>
      <c r="F47" s="153">
        <v>480</v>
      </c>
      <c r="G47" s="153">
        <f t="shared" ref="G47:G54" si="2">(D47*F47)</f>
        <v>24000</v>
      </c>
    </row>
    <row r="48" spans="1:11" ht="12.75" customHeight="1" x14ac:dyDescent="0.25">
      <c r="A48" s="98"/>
      <c r="B48" s="149" t="s">
        <v>91</v>
      </c>
      <c r="C48" s="150" t="s">
        <v>62</v>
      </c>
      <c r="D48" s="151">
        <v>10</v>
      </c>
      <c r="E48" s="152" t="s">
        <v>106</v>
      </c>
      <c r="F48" s="153">
        <v>440</v>
      </c>
      <c r="G48" s="153">
        <f t="shared" si="2"/>
        <v>4400</v>
      </c>
    </row>
    <row r="49" spans="1:7" ht="12.75" customHeight="1" x14ac:dyDescent="0.25">
      <c r="A49" s="98"/>
      <c r="B49" s="149" t="s">
        <v>92</v>
      </c>
      <c r="C49" s="150" t="s">
        <v>62</v>
      </c>
      <c r="D49" s="151">
        <v>5</v>
      </c>
      <c r="E49" s="152" t="s">
        <v>106</v>
      </c>
      <c r="F49" s="153">
        <v>1020</v>
      </c>
      <c r="G49" s="153">
        <f t="shared" si="2"/>
        <v>5100</v>
      </c>
    </row>
    <row r="50" spans="1:7" ht="12.75" customHeight="1" x14ac:dyDescent="0.25">
      <c r="A50" s="98"/>
      <c r="B50" s="149" t="s">
        <v>93</v>
      </c>
      <c r="C50" s="150" t="s">
        <v>62</v>
      </c>
      <c r="D50" s="151">
        <v>132</v>
      </c>
      <c r="E50" s="152" t="s">
        <v>107</v>
      </c>
      <c r="F50" s="153">
        <v>420</v>
      </c>
      <c r="G50" s="153">
        <f t="shared" si="2"/>
        <v>55440</v>
      </c>
    </row>
    <row r="51" spans="1:7" ht="12.75" customHeight="1" x14ac:dyDescent="0.25">
      <c r="A51" s="98"/>
      <c r="B51" s="149" t="s">
        <v>94</v>
      </c>
      <c r="C51" s="150" t="s">
        <v>62</v>
      </c>
      <c r="D51" s="151">
        <v>200</v>
      </c>
      <c r="E51" s="152" t="s">
        <v>108</v>
      </c>
      <c r="F51" s="153">
        <v>390</v>
      </c>
      <c r="G51" s="153">
        <f t="shared" si="2"/>
        <v>78000</v>
      </c>
    </row>
    <row r="52" spans="1:7" ht="12.75" customHeight="1" x14ac:dyDescent="0.25">
      <c r="A52" s="98"/>
      <c r="B52" s="149" t="s">
        <v>95</v>
      </c>
      <c r="C52" s="150" t="s">
        <v>62</v>
      </c>
      <c r="D52" s="151">
        <v>200</v>
      </c>
      <c r="E52" s="152" t="s">
        <v>109</v>
      </c>
      <c r="F52" s="153">
        <v>800</v>
      </c>
      <c r="G52" s="153">
        <f t="shared" si="2"/>
        <v>160000</v>
      </c>
    </row>
    <row r="53" spans="1:7" ht="12.75" customHeight="1" x14ac:dyDescent="0.25">
      <c r="A53" s="98"/>
      <c r="B53" s="149" t="s">
        <v>96</v>
      </c>
      <c r="C53" s="150" t="s">
        <v>64</v>
      </c>
      <c r="D53" s="151">
        <v>5</v>
      </c>
      <c r="E53" s="152" t="s">
        <v>110</v>
      </c>
      <c r="F53" s="153">
        <v>11990</v>
      </c>
      <c r="G53" s="153">
        <f t="shared" si="2"/>
        <v>59950</v>
      </c>
    </row>
    <row r="54" spans="1:7" ht="12.75" customHeight="1" x14ac:dyDescent="0.25">
      <c r="A54" s="98"/>
      <c r="B54" s="149" t="s">
        <v>97</v>
      </c>
      <c r="C54" s="150" t="s">
        <v>62</v>
      </c>
      <c r="D54" s="151">
        <v>2</v>
      </c>
      <c r="E54" s="152" t="s">
        <v>110</v>
      </c>
      <c r="F54" s="153">
        <v>11890</v>
      </c>
      <c r="G54" s="153">
        <f t="shared" si="2"/>
        <v>23780</v>
      </c>
    </row>
    <row r="55" spans="1:7" ht="12.75" customHeight="1" x14ac:dyDescent="0.25">
      <c r="A55" s="98"/>
      <c r="B55" s="154" t="s">
        <v>98</v>
      </c>
      <c r="C55" s="155"/>
      <c r="D55" s="155"/>
      <c r="E55" s="155"/>
      <c r="F55" s="155"/>
      <c r="G55" s="156"/>
    </row>
    <row r="56" spans="1:7" ht="12.75" customHeight="1" x14ac:dyDescent="0.25">
      <c r="A56" s="98"/>
      <c r="B56" s="149" t="s">
        <v>99</v>
      </c>
      <c r="C56" s="157" t="s">
        <v>64</v>
      </c>
      <c r="D56" s="157">
        <v>0.6</v>
      </c>
      <c r="E56" s="158" t="s">
        <v>111</v>
      </c>
      <c r="F56" s="153">
        <v>24990</v>
      </c>
      <c r="G56" s="153">
        <f>D56*F56</f>
        <v>14994</v>
      </c>
    </row>
    <row r="57" spans="1:7" ht="12.75" customHeight="1" x14ac:dyDescent="0.25">
      <c r="A57" s="98"/>
      <c r="B57" s="149" t="s">
        <v>120</v>
      </c>
      <c r="C57" s="150" t="s">
        <v>64</v>
      </c>
      <c r="D57" s="151">
        <v>0.3</v>
      </c>
      <c r="E57" s="152" t="s">
        <v>121</v>
      </c>
      <c r="F57" s="153">
        <v>16000</v>
      </c>
      <c r="G57" s="153">
        <f>(D57*F57)</f>
        <v>4800</v>
      </c>
    </row>
    <row r="58" spans="1:7" ht="12.75" customHeight="1" x14ac:dyDescent="0.25">
      <c r="A58" s="98"/>
      <c r="B58" s="154" t="s">
        <v>100</v>
      </c>
      <c r="C58" s="155"/>
      <c r="D58" s="155"/>
      <c r="E58" s="155"/>
      <c r="F58" s="155"/>
      <c r="G58" s="156"/>
    </row>
    <row r="59" spans="1:7" ht="12.75" customHeight="1" x14ac:dyDescent="0.25">
      <c r="A59" s="98"/>
      <c r="B59" s="149" t="s">
        <v>101</v>
      </c>
      <c r="C59" s="150" t="s">
        <v>62</v>
      </c>
      <c r="D59" s="151">
        <v>2</v>
      </c>
      <c r="E59" s="152" t="s">
        <v>112</v>
      </c>
      <c r="F59" s="153">
        <v>14990</v>
      </c>
      <c r="G59" s="153">
        <f>(D59*F59)</f>
        <v>29980</v>
      </c>
    </row>
    <row r="60" spans="1:7" ht="12.75" customHeight="1" x14ac:dyDescent="0.25">
      <c r="A60" s="98"/>
      <c r="B60" s="149" t="s">
        <v>102</v>
      </c>
      <c r="C60" s="157" t="s">
        <v>62</v>
      </c>
      <c r="D60" s="157">
        <v>1</v>
      </c>
      <c r="E60" s="158" t="s">
        <v>111</v>
      </c>
      <c r="F60" s="153">
        <v>37990</v>
      </c>
      <c r="G60" s="153">
        <f>(D60*F60)</f>
        <v>37990</v>
      </c>
    </row>
    <row r="61" spans="1:7" ht="12.75" customHeight="1" x14ac:dyDescent="0.25">
      <c r="A61" s="98"/>
      <c r="B61" s="154" t="s">
        <v>103</v>
      </c>
      <c r="C61" s="155"/>
      <c r="D61" s="155"/>
      <c r="E61" s="155"/>
      <c r="F61" s="155"/>
      <c r="G61" s="156"/>
    </row>
    <row r="62" spans="1:7" ht="12.75" customHeight="1" x14ac:dyDescent="0.25">
      <c r="A62" s="98"/>
      <c r="B62" s="130" t="s">
        <v>104</v>
      </c>
      <c r="C62" s="108" t="s">
        <v>64</v>
      </c>
      <c r="D62" s="126">
        <v>2</v>
      </c>
      <c r="E62" s="127" t="s">
        <v>111</v>
      </c>
      <c r="F62" s="109">
        <v>10000</v>
      </c>
      <c r="G62" s="109">
        <f>(D62*F62)</f>
        <v>20000</v>
      </c>
    </row>
    <row r="63" spans="1:7" ht="13.5" customHeight="1" x14ac:dyDescent="0.25">
      <c r="A63" s="85"/>
      <c r="B63" s="29" t="s">
        <v>32</v>
      </c>
      <c r="C63" s="30"/>
      <c r="D63" s="30"/>
      <c r="E63" s="30"/>
      <c r="F63" s="31"/>
      <c r="G63" s="32">
        <f>SUM(G46:G62)</f>
        <v>622434</v>
      </c>
    </row>
    <row r="64" spans="1:7" ht="12" customHeight="1" x14ac:dyDescent="0.25">
      <c r="A64" s="80"/>
      <c r="B64" s="104"/>
      <c r="C64" s="105"/>
      <c r="D64" s="105"/>
      <c r="E64" s="110"/>
      <c r="F64" s="106"/>
      <c r="G64" s="106"/>
    </row>
    <row r="65" spans="1:7" ht="12" customHeight="1" x14ac:dyDescent="0.25">
      <c r="A65" s="85"/>
      <c r="B65" s="12" t="s">
        <v>33</v>
      </c>
      <c r="C65" s="13"/>
      <c r="D65" s="14"/>
      <c r="E65" s="14"/>
      <c r="F65" s="15"/>
      <c r="G65" s="15"/>
    </row>
    <row r="66" spans="1:7" ht="24" customHeight="1" x14ac:dyDescent="0.25">
      <c r="A66" s="85"/>
      <c r="B66" s="23" t="s">
        <v>34</v>
      </c>
      <c r="C66" s="24" t="s">
        <v>29</v>
      </c>
      <c r="D66" s="24" t="s">
        <v>30</v>
      </c>
      <c r="E66" s="23" t="s">
        <v>17</v>
      </c>
      <c r="F66" s="24" t="s">
        <v>18</v>
      </c>
      <c r="G66" s="23" t="s">
        <v>19</v>
      </c>
    </row>
    <row r="67" spans="1:7" ht="15" x14ac:dyDescent="0.25">
      <c r="A67" s="98"/>
      <c r="B67" s="125" t="s">
        <v>113</v>
      </c>
      <c r="C67" s="108" t="s">
        <v>63</v>
      </c>
      <c r="D67" s="128">
        <v>10</v>
      </c>
      <c r="E67" s="125" t="s">
        <v>111</v>
      </c>
      <c r="F67" s="109">
        <v>10000</v>
      </c>
      <c r="G67" s="109">
        <f>(D67*F67)</f>
        <v>100000</v>
      </c>
    </row>
    <row r="68" spans="1:7" ht="15" x14ac:dyDescent="0.25">
      <c r="A68" s="98"/>
      <c r="B68" s="125" t="s">
        <v>114</v>
      </c>
      <c r="C68" s="108" t="s">
        <v>115</v>
      </c>
      <c r="D68" s="128">
        <v>1</v>
      </c>
      <c r="E68" s="125" t="s">
        <v>105</v>
      </c>
      <c r="F68" s="109">
        <v>37990</v>
      </c>
      <c r="G68" s="109">
        <f t="shared" ref="G68:G69" si="3">(D68*F68)</f>
        <v>37990</v>
      </c>
    </row>
    <row r="69" spans="1:7" ht="15" x14ac:dyDescent="0.25">
      <c r="A69" s="98"/>
      <c r="B69" s="125" t="s">
        <v>116</v>
      </c>
      <c r="C69" s="108" t="s">
        <v>115</v>
      </c>
      <c r="D69" s="128">
        <v>300</v>
      </c>
      <c r="E69" s="125" t="s">
        <v>70</v>
      </c>
      <c r="F69" s="109">
        <v>1000</v>
      </c>
      <c r="G69" s="109">
        <f t="shared" si="3"/>
        <v>300000</v>
      </c>
    </row>
    <row r="70" spans="1:7" ht="13.5" customHeight="1" x14ac:dyDescent="0.25">
      <c r="A70" s="85"/>
      <c r="B70" s="33" t="s">
        <v>35</v>
      </c>
      <c r="C70" s="34"/>
      <c r="D70" s="34"/>
      <c r="E70" s="34"/>
      <c r="F70" s="35"/>
      <c r="G70" s="36">
        <f>SUM(G67:G69)</f>
        <v>437990</v>
      </c>
    </row>
    <row r="71" spans="1:7" ht="12" customHeight="1" x14ac:dyDescent="0.25">
      <c r="A71" s="80"/>
      <c r="B71" s="111"/>
      <c r="C71" s="111"/>
      <c r="D71" s="111"/>
      <c r="E71" s="111"/>
      <c r="F71" s="112"/>
      <c r="G71" s="112"/>
    </row>
    <row r="72" spans="1:7" ht="12" customHeight="1" x14ac:dyDescent="0.25">
      <c r="A72" s="113"/>
      <c r="B72" s="49" t="s">
        <v>36</v>
      </c>
      <c r="C72" s="50"/>
      <c r="D72" s="50"/>
      <c r="E72" s="50"/>
      <c r="F72" s="50"/>
      <c r="G72" s="51">
        <f>G31+G41+G63+G70</f>
        <v>6383424</v>
      </c>
    </row>
    <row r="73" spans="1:7" ht="12" customHeight="1" x14ac:dyDescent="0.25">
      <c r="A73" s="113"/>
      <c r="B73" s="52" t="s">
        <v>37</v>
      </c>
      <c r="C73" s="38"/>
      <c r="D73" s="38"/>
      <c r="E73" s="38"/>
      <c r="F73" s="38"/>
      <c r="G73" s="53">
        <f>G72*0.05</f>
        <v>319171.20000000001</v>
      </c>
    </row>
    <row r="74" spans="1:7" ht="12" customHeight="1" x14ac:dyDescent="0.25">
      <c r="A74" s="113"/>
      <c r="B74" s="54" t="s">
        <v>38</v>
      </c>
      <c r="C74" s="37"/>
      <c r="D74" s="37"/>
      <c r="E74" s="37"/>
      <c r="F74" s="37"/>
      <c r="G74" s="55">
        <f>G73+G72</f>
        <v>6702595.2000000002</v>
      </c>
    </row>
    <row r="75" spans="1:7" ht="12" customHeight="1" x14ac:dyDescent="0.25">
      <c r="A75" s="113"/>
      <c r="B75" s="52" t="s">
        <v>39</v>
      </c>
      <c r="C75" s="38"/>
      <c r="D75" s="38"/>
      <c r="E75" s="38"/>
      <c r="F75" s="38"/>
      <c r="G75" s="53">
        <f>G12</f>
        <v>14400000</v>
      </c>
    </row>
    <row r="76" spans="1:7" ht="12" customHeight="1" x14ac:dyDescent="0.25">
      <c r="A76" s="113"/>
      <c r="B76" s="56" t="s">
        <v>40</v>
      </c>
      <c r="C76" s="57"/>
      <c r="D76" s="57"/>
      <c r="E76" s="57"/>
      <c r="F76" s="57"/>
      <c r="G76" s="58">
        <f>G75-G74</f>
        <v>7697404.7999999998</v>
      </c>
    </row>
    <row r="77" spans="1:7" ht="12" customHeight="1" x14ac:dyDescent="0.25">
      <c r="A77" s="113"/>
      <c r="B77" s="47" t="s">
        <v>41</v>
      </c>
      <c r="C77" s="48"/>
      <c r="D77" s="48"/>
      <c r="E77" s="48"/>
      <c r="F77" s="48"/>
      <c r="G77" s="45"/>
    </row>
    <row r="78" spans="1:7" ht="12.75" customHeight="1" thickBot="1" x14ac:dyDescent="0.3">
      <c r="A78" s="113"/>
      <c r="B78" s="59"/>
      <c r="C78" s="48"/>
      <c r="D78" s="48"/>
      <c r="E78" s="48"/>
      <c r="F78" s="48"/>
      <c r="G78" s="45"/>
    </row>
    <row r="79" spans="1:7" ht="12" customHeight="1" x14ac:dyDescent="0.25">
      <c r="A79" s="113"/>
      <c r="B79" s="68" t="s">
        <v>42</v>
      </c>
      <c r="C79" s="114"/>
      <c r="D79" s="114"/>
      <c r="E79" s="114"/>
      <c r="F79" s="115"/>
      <c r="G79" s="45"/>
    </row>
    <row r="80" spans="1:7" ht="12" customHeight="1" x14ac:dyDescent="0.25">
      <c r="A80" s="113"/>
      <c r="B80" s="69" t="s">
        <v>43</v>
      </c>
      <c r="C80" s="66"/>
      <c r="D80" s="66"/>
      <c r="E80" s="66"/>
      <c r="F80" s="116"/>
      <c r="G80" s="45"/>
    </row>
    <row r="81" spans="1:7" ht="12" customHeight="1" x14ac:dyDescent="0.25">
      <c r="A81" s="113"/>
      <c r="B81" s="69" t="s">
        <v>44</v>
      </c>
      <c r="C81" s="66"/>
      <c r="D81" s="66"/>
      <c r="E81" s="66"/>
      <c r="F81" s="116"/>
      <c r="G81" s="45"/>
    </row>
    <row r="82" spans="1:7" ht="12" customHeight="1" x14ac:dyDescent="0.25">
      <c r="A82" s="113"/>
      <c r="B82" s="69" t="s">
        <v>45</v>
      </c>
      <c r="C82" s="66"/>
      <c r="D82" s="66"/>
      <c r="E82" s="66"/>
      <c r="F82" s="116"/>
      <c r="G82" s="45"/>
    </row>
    <row r="83" spans="1:7" ht="12" customHeight="1" x14ac:dyDescent="0.25">
      <c r="A83" s="113"/>
      <c r="B83" s="69" t="s">
        <v>46</v>
      </c>
      <c r="C83" s="66"/>
      <c r="D83" s="66"/>
      <c r="E83" s="66"/>
      <c r="F83" s="116"/>
      <c r="G83" s="45"/>
    </row>
    <row r="84" spans="1:7" ht="12" customHeight="1" x14ac:dyDescent="0.25">
      <c r="A84" s="113"/>
      <c r="B84" s="69" t="s">
        <v>47</v>
      </c>
      <c r="C84" s="66"/>
      <c r="D84" s="66"/>
      <c r="E84" s="66"/>
      <c r="F84" s="116"/>
      <c r="G84" s="45"/>
    </row>
    <row r="85" spans="1:7" ht="12.75" customHeight="1" thickBot="1" x14ac:dyDescent="0.3">
      <c r="A85" s="113"/>
      <c r="B85" s="70" t="s">
        <v>48</v>
      </c>
      <c r="C85" s="117"/>
      <c r="D85" s="117"/>
      <c r="E85" s="117"/>
      <c r="F85" s="118"/>
      <c r="G85" s="45"/>
    </row>
    <row r="86" spans="1:7" ht="12.75" customHeight="1" x14ac:dyDescent="0.25">
      <c r="A86" s="113"/>
      <c r="B86" s="66"/>
      <c r="C86" s="66"/>
      <c r="D86" s="66"/>
      <c r="E86" s="66"/>
      <c r="F86" s="66"/>
      <c r="G86" s="45"/>
    </row>
    <row r="87" spans="1:7" ht="15" customHeight="1" thickBot="1" x14ac:dyDescent="0.3">
      <c r="A87" s="113"/>
      <c r="B87" s="135" t="s">
        <v>49</v>
      </c>
      <c r="C87" s="136"/>
      <c r="D87" s="119"/>
      <c r="E87" s="120"/>
      <c r="F87" s="120"/>
      <c r="G87" s="45"/>
    </row>
    <row r="88" spans="1:7" ht="12" customHeight="1" x14ac:dyDescent="0.25">
      <c r="A88" s="113"/>
      <c r="B88" s="61" t="s">
        <v>34</v>
      </c>
      <c r="C88" s="39" t="s">
        <v>117</v>
      </c>
      <c r="D88" s="121" t="s">
        <v>50</v>
      </c>
      <c r="E88" s="120"/>
      <c r="F88" s="120"/>
      <c r="G88" s="45"/>
    </row>
    <row r="89" spans="1:7" ht="12" customHeight="1" x14ac:dyDescent="0.25">
      <c r="A89" s="113"/>
      <c r="B89" s="62" t="s">
        <v>51</v>
      </c>
      <c r="C89" s="40">
        <f>+G31</f>
        <v>5323000</v>
      </c>
      <c r="D89" s="122">
        <f>(C89/C95)</f>
        <v>0.79416999552650891</v>
      </c>
      <c r="E89" s="120"/>
      <c r="F89" s="120"/>
      <c r="G89" s="45"/>
    </row>
    <row r="90" spans="1:7" ht="12" customHeight="1" x14ac:dyDescent="0.25">
      <c r="A90" s="113"/>
      <c r="B90" s="62" t="s">
        <v>52</v>
      </c>
      <c r="C90" s="41">
        <v>0</v>
      </c>
      <c r="D90" s="122">
        <v>0</v>
      </c>
      <c r="E90" s="120"/>
      <c r="F90" s="120"/>
      <c r="G90" s="45"/>
    </row>
    <row r="91" spans="1:7" ht="12" customHeight="1" x14ac:dyDescent="0.25">
      <c r="A91" s="113"/>
      <c r="B91" s="62" t="s">
        <v>53</v>
      </c>
      <c r="C91" s="40">
        <v>0</v>
      </c>
      <c r="D91" s="122">
        <f>(C91/C95)</f>
        <v>0</v>
      </c>
      <c r="E91" s="120"/>
      <c r="F91" s="120"/>
      <c r="G91" s="45"/>
    </row>
    <row r="92" spans="1:7" ht="12" customHeight="1" x14ac:dyDescent="0.25">
      <c r="A92" s="113"/>
      <c r="B92" s="62" t="s">
        <v>28</v>
      </c>
      <c r="C92" s="40">
        <f>+G63</f>
        <v>622434</v>
      </c>
      <c r="D92" s="122">
        <f>(C92/C95)</f>
        <v>9.2864626525558339E-2</v>
      </c>
      <c r="E92" s="120"/>
      <c r="F92" s="120"/>
      <c r="G92" s="45"/>
    </row>
    <row r="93" spans="1:7" ht="12" customHeight="1" x14ac:dyDescent="0.25">
      <c r="A93" s="113"/>
      <c r="B93" s="62" t="s">
        <v>54</v>
      </c>
      <c r="C93" s="42">
        <f>+G70</f>
        <v>437990</v>
      </c>
      <c r="D93" s="122">
        <f>(C93/C95)</f>
        <v>6.5346330328885149E-2</v>
      </c>
      <c r="E93" s="44"/>
      <c r="F93" s="44"/>
      <c r="G93" s="45"/>
    </row>
    <row r="94" spans="1:7" ht="12" customHeight="1" x14ac:dyDescent="0.25">
      <c r="A94" s="113"/>
      <c r="B94" s="62" t="s">
        <v>55</v>
      </c>
      <c r="C94" s="42">
        <f>+G73</f>
        <v>319171.20000000001</v>
      </c>
      <c r="D94" s="122">
        <f>(C94/C95)</f>
        <v>4.7619047619047616E-2</v>
      </c>
      <c r="E94" s="44"/>
      <c r="F94" s="44"/>
      <c r="G94" s="45"/>
    </row>
    <row r="95" spans="1:7" ht="12.75" customHeight="1" thickBot="1" x14ac:dyDescent="0.3">
      <c r="A95" s="113"/>
      <c r="B95" s="63" t="s">
        <v>56</v>
      </c>
      <c r="C95" s="64">
        <f>SUM(C89:C94)</f>
        <v>6702595.2000000002</v>
      </c>
      <c r="D95" s="65">
        <f>SUM(D89:D94)</f>
        <v>1</v>
      </c>
      <c r="E95" s="44"/>
      <c r="F95" s="44"/>
      <c r="G95" s="45"/>
    </row>
    <row r="96" spans="1:7" ht="12" customHeight="1" x14ac:dyDescent="0.25">
      <c r="A96" s="113"/>
      <c r="B96" s="59"/>
      <c r="C96" s="48"/>
      <c r="D96" s="48"/>
      <c r="E96" s="48"/>
      <c r="F96" s="48"/>
      <c r="G96" s="45"/>
    </row>
    <row r="97" spans="1:7" ht="12.75" customHeight="1" x14ac:dyDescent="0.25">
      <c r="A97" s="113"/>
      <c r="B97" s="60"/>
      <c r="C97" s="48"/>
      <c r="D97" s="48"/>
      <c r="E97" s="48"/>
      <c r="F97" s="48"/>
      <c r="G97" s="45"/>
    </row>
    <row r="98" spans="1:7" ht="12" customHeight="1" thickBot="1" x14ac:dyDescent="0.3">
      <c r="A98" s="123"/>
      <c r="B98" s="72"/>
      <c r="C98" s="73" t="s">
        <v>123</v>
      </c>
      <c r="D98" s="74"/>
      <c r="E98" s="75"/>
      <c r="F98" s="43"/>
      <c r="G98" s="45"/>
    </row>
    <row r="99" spans="1:7" ht="12" customHeight="1" x14ac:dyDescent="0.25">
      <c r="A99" s="113"/>
      <c r="B99" s="76" t="s">
        <v>118</v>
      </c>
      <c r="C99" s="77">
        <v>7900</v>
      </c>
      <c r="D99" s="77">
        <v>8000</v>
      </c>
      <c r="E99" s="78">
        <v>8100</v>
      </c>
      <c r="F99" s="71"/>
      <c r="G99" s="46"/>
    </row>
    <row r="100" spans="1:7" ht="18.75" thickBot="1" x14ac:dyDescent="0.3">
      <c r="A100" s="113"/>
      <c r="B100" s="134" t="s">
        <v>119</v>
      </c>
      <c r="C100" s="64">
        <f>(G74/C99)</f>
        <v>848.42977215189876</v>
      </c>
      <c r="D100" s="64">
        <f>(G74/D99)</f>
        <v>837.82439999999997</v>
      </c>
      <c r="E100" s="79">
        <f>(G74/E99)</f>
        <v>827.4808888888889</v>
      </c>
      <c r="F100" s="71"/>
      <c r="G100" s="46"/>
    </row>
    <row r="101" spans="1:7" ht="15.6" customHeight="1" x14ac:dyDescent="0.25">
      <c r="A101" s="113"/>
      <c r="B101" s="67" t="s">
        <v>57</v>
      </c>
      <c r="C101" s="66"/>
      <c r="D101" s="66"/>
      <c r="E101" s="66"/>
      <c r="F101" s="66"/>
      <c r="G101" s="66"/>
    </row>
  </sheetData>
  <mergeCells count="12">
    <mergeCell ref="B87:C87"/>
    <mergeCell ref="E13:F13"/>
    <mergeCell ref="E11:F11"/>
    <mergeCell ref="E10:F10"/>
    <mergeCell ref="E9:F9"/>
    <mergeCell ref="E14:F14"/>
    <mergeCell ref="E15:F15"/>
    <mergeCell ref="B17:G17"/>
    <mergeCell ref="B45:G45"/>
    <mergeCell ref="B55:G55"/>
    <mergeCell ref="B58:G58"/>
    <mergeCell ref="B61:G6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 (3-12)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2021-02-24T19:07:06Z</dcterms:modified>
</cp:coreProperties>
</file>