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FICHAS TECNICAS ARAUCANIA 2022-21\Agencia de area de  Padre Las Casas\"/>
    </mc:Choice>
  </mc:AlternateContent>
  <bookViews>
    <workbookView xWindow="0" yWindow="0" windowWidth="20490" windowHeight="7155"/>
  </bookViews>
  <sheets>
    <sheet name="frambuesa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6" i="1" l="1"/>
  <c r="G37" i="1"/>
  <c r="G38" i="1"/>
  <c r="G40" i="1"/>
  <c r="G42" i="1"/>
  <c r="G22" i="1" l="1"/>
  <c r="G25" i="1"/>
  <c r="G23" i="1"/>
  <c r="G47" i="1" l="1"/>
  <c r="G48" i="1" s="1"/>
  <c r="C72" i="1" s="1"/>
  <c r="G30" i="1"/>
  <c r="G24" i="1"/>
  <c r="G21" i="1"/>
  <c r="G12" i="1"/>
  <c r="G53" i="1" s="1"/>
  <c r="G26" i="1" l="1"/>
  <c r="C68" i="1" s="1"/>
  <c r="G43" i="1"/>
  <c r="C71" i="1" s="1"/>
  <c r="G31" i="1"/>
  <c r="C70" i="1" s="1"/>
  <c r="G50" i="1" l="1"/>
  <c r="G51" i="1" s="1"/>
  <c r="G52" i="1" l="1"/>
  <c r="G54" i="1" s="1"/>
  <c r="C73" i="1"/>
  <c r="C74" i="1" l="1"/>
  <c r="C79" i="1" l="1"/>
  <c r="D79" i="1"/>
  <c r="E79" i="1"/>
  <c r="D72" i="1"/>
  <c r="D70" i="1"/>
  <c r="D71" i="1"/>
  <c r="D68" i="1"/>
  <c r="D73" i="1"/>
  <c r="D74" i="1" l="1"/>
</calcChain>
</file>

<file path=xl/sharedStrings.xml><?xml version="1.0" encoding="utf-8"?>
<sst xmlns="http://schemas.openxmlformats.org/spreadsheetml/2006/main" count="124" uniqueCount="99">
  <si>
    <t>RUBRO O CULTIVO</t>
  </si>
  <si>
    <t>Frambuesa año 3</t>
  </si>
  <si>
    <t xml:space="preserve">RENDIMIENTO (kg/Há.) </t>
  </si>
  <si>
    <t>VARIEDAD</t>
  </si>
  <si>
    <t>Heritage</t>
  </si>
  <si>
    <t>FECHA ESTIMADA  PRECIO VENTA</t>
  </si>
  <si>
    <t>Enero de 2021</t>
  </si>
  <si>
    <t>NIVEL TECNOLÓGICO</t>
  </si>
  <si>
    <t>Medio</t>
  </si>
  <si>
    <t>PRECIO ESPERADO ($/kg)</t>
  </si>
  <si>
    <t>REGIÓN</t>
  </si>
  <si>
    <t>Araucania</t>
  </si>
  <si>
    <t>INGRESO ESPERADO, con IVA ($)</t>
  </si>
  <si>
    <t>AGENCIA DE ÁREA</t>
  </si>
  <si>
    <t>Padre Las Casas</t>
  </si>
  <si>
    <t>DESTINO PRODUCCION</t>
  </si>
  <si>
    <t>Mercado Local</t>
  </si>
  <si>
    <t>COMUNA/LOCALIDAD</t>
  </si>
  <si>
    <t>FECHA DE COSECHA</t>
  </si>
  <si>
    <t>FECHA PRECIO INSUMOS</t>
  </si>
  <si>
    <t>CONTINGENCIA</t>
  </si>
  <si>
    <t>Sequia-heladas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</si>
  <si>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</si>
  <si>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</si>
  <si>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</si>
  <si>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</si>
  <si>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</si>
  <si>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</si>
  <si>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</si>
  <si>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</si>
  <si>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Aplicación fertilizacion NPK</t>
  </si>
  <si>
    <t>JH</t>
  </si>
  <si>
    <t>Julio - Septimbre</t>
  </si>
  <si>
    <t>Control de malezas</t>
  </si>
  <si>
    <t xml:space="preserve">Septiembre-Octubre </t>
  </si>
  <si>
    <t>Labores reparación sistema de conducción</t>
  </si>
  <si>
    <t>Labores de poda</t>
  </si>
  <si>
    <t>Cosecha</t>
  </si>
  <si>
    <t>Noviembre-abril</t>
  </si>
  <si>
    <t>Subtotal Jornadas Hombre</t>
  </si>
  <si>
    <t>MAQUINARIA</t>
  </si>
  <si>
    <t>Desbrozadora</t>
  </si>
  <si>
    <t>JM</t>
  </si>
  <si>
    <t>Agosto</t>
  </si>
  <si>
    <t>Subtotal Costo Maquinaria</t>
  </si>
  <si>
    <t>INSUMOS</t>
  </si>
  <si>
    <t>Insumos</t>
  </si>
  <si>
    <t>Unidad (Kg/l/u)</t>
  </si>
  <si>
    <t>Cantidad (Kg/l/u)</t>
  </si>
  <si>
    <t>FERTILIZANTES</t>
  </si>
  <si>
    <t>Super fosofato triple</t>
  </si>
  <si>
    <t>Kg</t>
  </si>
  <si>
    <t>Julio-Septiembre</t>
  </si>
  <si>
    <t>Muriato de potasio</t>
  </si>
  <si>
    <t>KG</t>
  </si>
  <si>
    <t>Aminotec</t>
  </si>
  <si>
    <t>Octubre-Noviembre</t>
  </si>
  <si>
    <t>Herbicidas</t>
  </si>
  <si>
    <t>Paraquat</t>
  </si>
  <si>
    <t>Octubre</t>
  </si>
  <si>
    <t>INSECTICIDAS</t>
  </si>
  <si>
    <t>Troya</t>
  </si>
  <si>
    <t>Abril</t>
  </si>
  <si>
    <t>Subtotal Insumos</t>
  </si>
  <si>
    <t>OTROS</t>
  </si>
  <si>
    <t>Item</t>
  </si>
  <si>
    <t>Fletes</t>
  </si>
  <si>
    <t>Anual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</si>
  <si>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</si>
  <si>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</si>
  <si>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</si>
  <si>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</si>
  <si>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</si>
  <si>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</si>
  <si>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</si>
  <si>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</si>
  <si>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</si>
  <si>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</si>
  <si>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</si>
  <si>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</si>
  <si>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</si>
  <si>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</si>
  <si>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</si>
  <si>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</si>
  <si>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</si>
  <si>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</si>
  <si>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</si>
  <si>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</si>
  <si>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</si>
  <si>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</si>
  <si>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</si>
  <si>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($/kg)</t>
  </si>
  <si>
    <t>Rendimiento (kg/hà)</t>
  </si>
  <si>
    <t>Costo unitario ($/kg) (*)</t>
  </si>
  <si>
    <t>(*): Este valor representa el valor mìnimo de venta del producto</t>
  </si>
  <si>
    <t>Mayo-junio</t>
  </si>
  <si>
    <t>Junio-julio</t>
  </si>
  <si>
    <t>Und.</t>
  </si>
  <si>
    <t>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</si>
</sst>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</numFmts>
  <fonts count="18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b/>
      <sz val="7"/>
      <color indexed="15"/>
      <name val="Calibri"/>
      <family val="2"/>
    </font>
    <font>
      <sz val="8"/>
      <color indexed="9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1"/>
      </bottom>
      <diagonal/>
    </border>
    <border>
      <left/>
      <right/>
      <top/>
      <bottom/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144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9" xfId="0" applyFont="1" applyFill="1" applyBorder="1" applyAlignment="1"/>
    <xf numFmtId="0" fontId="2" fillId="2" borderId="9" xfId="0" applyFont="1" applyFill="1" applyBorder="1" applyAlignment="1">
      <alignment horizontal="justify" wrapText="1"/>
    </xf>
    <xf numFmtId="0" fontId="0" fillId="2" borderId="10" xfId="0" applyFont="1" applyFill="1" applyBorder="1" applyAlignment="1"/>
    <xf numFmtId="0" fontId="2" fillId="2" borderId="11" xfId="0" applyFont="1" applyFill="1" applyBorder="1" applyAlignment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 applyAlignment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3" fontId="7" fillId="3" borderId="6" xfId="0" applyNumberFormat="1" applyFont="1" applyFill="1" applyBorder="1" applyAlignment="1">
      <alignment vertical="center"/>
    </xf>
    <xf numFmtId="3" fontId="2" fillId="2" borderId="12" xfId="0" applyNumberFormat="1" applyFont="1" applyFill="1" applyBorder="1" applyAlignment="1"/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0" fontId="2" fillId="2" borderId="17" xfId="0" applyFont="1" applyFill="1" applyBorder="1" applyAlignment="1"/>
    <xf numFmtId="0" fontId="2" fillId="2" borderId="18" xfId="0" applyFont="1" applyFill="1" applyBorder="1" applyAlignment="1"/>
    <xf numFmtId="3" fontId="2" fillId="2" borderId="18" xfId="0" applyNumberFormat="1" applyFont="1" applyFill="1" applyBorder="1" applyAlignment="1"/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7" fillId="3" borderId="15" xfId="0" applyNumberFormat="1" applyFont="1" applyFill="1" applyBorder="1" applyAlignment="1">
      <alignment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vertical="center"/>
    </xf>
    <xf numFmtId="3" fontId="7" fillId="3" borderId="15" xfId="0" applyNumberFormat="1" applyFont="1" applyFill="1" applyBorder="1" applyAlignment="1">
      <alignment vertical="center"/>
    </xf>
    <xf numFmtId="3" fontId="4" fillId="2" borderId="6" xfId="0" applyNumberFormat="1" applyFont="1" applyFill="1" applyBorder="1" applyAlignment="1"/>
    <xf numFmtId="49" fontId="8" fillId="2" borderId="6" xfId="0" applyNumberFormat="1" applyFont="1" applyFill="1" applyBorder="1" applyAlignment="1"/>
    <xf numFmtId="0" fontId="4" fillId="2" borderId="6" xfId="0" applyFont="1" applyFill="1" applyBorder="1" applyAlignment="1">
      <alignment horizontal="center"/>
    </xf>
    <xf numFmtId="49" fontId="4" fillId="2" borderId="19" xfId="0" applyNumberFormat="1" applyFont="1" applyFill="1" applyBorder="1" applyAlignment="1"/>
    <xf numFmtId="49" fontId="9" fillId="3" borderId="15" xfId="0" applyNumberFormat="1" applyFont="1" applyFill="1" applyBorder="1" applyAlignment="1">
      <alignment vertical="center"/>
    </xf>
    <xf numFmtId="0" fontId="9" fillId="3" borderId="15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vertical="center"/>
    </xf>
    <xf numFmtId="3" fontId="9" fillId="3" borderId="15" xfId="0" applyNumberFormat="1" applyFont="1" applyFill="1" applyBorder="1" applyAlignment="1">
      <alignment vertical="center"/>
    </xf>
    <xf numFmtId="0" fontId="2" fillId="2" borderId="18" xfId="0" applyFont="1" applyFill="1" applyBorder="1" applyAlignment="1">
      <alignment horizont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165" fontId="1" fillId="2" borderId="20" xfId="0" applyNumberFormat="1" applyFont="1" applyFill="1" applyBorder="1" applyAlignment="1">
      <alignment vertical="center"/>
    </xf>
    <xf numFmtId="0" fontId="0" fillId="2" borderId="21" xfId="0" applyFont="1" applyFill="1" applyBorder="1" applyAlignment="1"/>
    <xf numFmtId="49" fontId="0" fillId="2" borderId="20" xfId="0" applyNumberFormat="1" applyFont="1" applyFill="1" applyBorder="1" applyAlignment="1">
      <alignment vertical="center"/>
    </xf>
    <xf numFmtId="0" fontId="10" fillId="2" borderId="20" xfId="0" applyFont="1" applyFill="1" applyBorder="1" applyAlignment="1">
      <alignment vertical="center"/>
    </xf>
    <xf numFmtId="0" fontId="2" fillId="2" borderId="22" xfId="0" applyFont="1" applyFill="1" applyBorder="1" applyAlignment="1"/>
    <xf numFmtId="3" fontId="2" fillId="2" borderId="22" xfId="0" applyNumberFormat="1" applyFont="1" applyFill="1" applyBorder="1" applyAlignment="1"/>
    <xf numFmtId="49" fontId="1" fillId="5" borderId="23" xfId="0" applyNumberFormat="1" applyFont="1" applyFill="1" applyBorder="1" applyAlignment="1">
      <alignment vertical="center"/>
    </xf>
    <xf numFmtId="0" fontId="1" fillId="5" borderId="24" xfId="0" applyFont="1" applyFill="1" applyBorder="1" applyAlignment="1">
      <alignment vertical="center"/>
    </xf>
    <xf numFmtId="165" fontId="1" fillId="5" borderId="25" xfId="0" applyNumberFormat="1" applyFont="1" applyFill="1" applyBorder="1" applyAlignment="1">
      <alignment vertical="center"/>
    </xf>
    <xf numFmtId="49" fontId="1" fillId="3" borderId="26" xfId="0" applyNumberFormat="1" applyFont="1" applyFill="1" applyBorder="1" applyAlignment="1">
      <alignment vertical="center"/>
    </xf>
    <xf numFmtId="165" fontId="1" fillId="3" borderId="27" xfId="0" applyNumberFormat="1" applyFont="1" applyFill="1" applyBorder="1" applyAlignment="1">
      <alignment vertical="center"/>
    </xf>
    <xf numFmtId="49" fontId="1" fillId="5" borderId="26" xfId="0" applyNumberFormat="1" applyFont="1" applyFill="1" applyBorder="1" applyAlignment="1">
      <alignment vertical="center"/>
    </xf>
    <xf numFmtId="165" fontId="1" fillId="5" borderId="27" xfId="0" applyNumberFormat="1" applyFont="1" applyFill="1" applyBorder="1" applyAlignment="1">
      <alignment vertical="center"/>
    </xf>
    <xf numFmtId="49" fontId="1" fillId="5" borderId="28" xfId="0" applyNumberFormat="1" applyFont="1" applyFill="1" applyBorder="1" applyAlignment="1">
      <alignment vertical="center"/>
    </xf>
    <xf numFmtId="0" fontId="10" fillId="5" borderId="29" xfId="0" applyFont="1" applyFill="1" applyBorder="1" applyAlignment="1">
      <alignment vertical="center"/>
    </xf>
    <xf numFmtId="0" fontId="0" fillId="2" borderId="20" xfId="0" applyFont="1" applyFill="1" applyBorder="1" applyAlignment="1">
      <alignment vertical="center"/>
    </xf>
    <xf numFmtId="0" fontId="0" fillId="0" borderId="20" xfId="0" applyNumberFormat="1" applyFont="1" applyBorder="1" applyAlignment="1"/>
    <xf numFmtId="49" fontId="9" fillId="3" borderId="31" xfId="0" applyNumberFormat="1" applyFont="1" applyFill="1" applyBorder="1" applyAlignment="1">
      <alignment vertical="center"/>
    </xf>
    <xf numFmtId="0" fontId="9" fillId="3" borderId="31" xfId="0" applyFont="1" applyFill="1" applyBorder="1" applyAlignment="1">
      <alignment horizontal="center" vertical="center"/>
    </xf>
    <xf numFmtId="0" fontId="9" fillId="3" borderId="31" xfId="0" applyFont="1" applyFill="1" applyBorder="1" applyAlignment="1">
      <alignment vertical="center"/>
    </xf>
    <xf numFmtId="3" fontId="9" fillId="3" borderId="31" xfId="0" applyNumberFormat="1" applyFont="1" applyFill="1" applyBorder="1" applyAlignment="1">
      <alignment vertical="center"/>
    </xf>
    <xf numFmtId="49" fontId="1" fillId="3" borderId="30" xfId="0" applyNumberFormat="1" applyFont="1" applyFill="1" applyBorder="1" applyAlignment="1">
      <alignment horizontal="center" vertical="center"/>
    </xf>
    <xf numFmtId="49" fontId="1" fillId="3" borderId="30" xfId="0" applyNumberFormat="1" applyFont="1" applyFill="1" applyBorder="1" applyAlignment="1">
      <alignment horizontal="center" vertical="center" wrapText="1"/>
    </xf>
    <xf numFmtId="49" fontId="4" fillId="2" borderId="32" xfId="0" applyNumberFormat="1" applyFont="1" applyFill="1" applyBorder="1" applyAlignment="1">
      <alignment wrapText="1"/>
    </xf>
    <xf numFmtId="49" fontId="13" fillId="2" borderId="33" xfId="0" applyNumberFormat="1" applyFont="1" applyFill="1" applyBorder="1" applyAlignment="1">
      <alignment vertical="center"/>
    </xf>
    <xf numFmtId="0" fontId="15" fillId="2" borderId="34" xfId="0" applyFont="1" applyFill="1" applyBorder="1" applyAlignment="1"/>
    <xf numFmtId="0" fontId="15" fillId="2" borderId="35" xfId="0" applyFont="1" applyFill="1" applyBorder="1" applyAlignment="1"/>
    <xf numFmtId="49" fontId="15" fillId="2" borderId="36" xfId="0" applyNumberFormat="1" applyFont="1" applyFill="1" applyBorder="1" applyAlignment="1">
      <alignment vertical="center"/>
    </xf>
    <xf numFmtId="0" fontId="15" fillId="2" borderId="20" xfId="0" applyFont="1" applyFill="1" applyBorder="1" applyAlignment="1"/>
    <xf numFmtId="0" fontId="15" fillId="2" borderId="37" xfId="0" applyFont="1" applyFill="1" applyBorder="1" applyAlignment="1"/>
    <xf numFmtId="49" fontId="15" fillId="2" borderId="38" xfId="0" applyNumberFormat="1" applyFont="1" applyFill="1" applyBorder="1" applyAlignment="1">
      <alignment vertical="center"/>
    </xf>
    <xf numFmtId="0" fontId="15" fillId="2" borderId="39" xfId="0" applyFont="1" applyFill="1" applyBorder="1" applyAlignment="1"/>
    <xf numFmtId="0" fontId="15" fillId="2" borderId="40" xfId="0" applyFont="1" applyFill="1" applyBorder="1" applyAlignment="1"/>
    <xf numFmtId="0" fontId="15" fillId="2" borderId="20" xfId="0" applyFont="1" applyFill="1" applyBorder="1" applyAlignment="1">
      <alignment vertical="center"/>
    </xf>
    <xf numFmtId="0" fontId="15" fillId="6" borderId="43" xfId="0" applyFont="1" applyFill="1" applyBorder="1" applyAlignment="1"/>
    <xf numFmtId="0" fontId="15" fillId="7" borderId="20" xfId="0" applyFont="1" applyFill="1" applyBorder="1" applyAlignment="1"/>
    <xf numFmtId="49" fontId="13" fillId="8" borderId="44" xfId="0" applyNumberFormat="1" applyFont="1" applyFill="1" applyBorder="1" applyAlignment="1">
      <alignment vertical="center"/>
    </xf>
    <xf numFmtId="49" fontId="13" fillId="8" borderId="45" xfId="0" applyNumberFormat="1" applyFont="1" applyFill="1" applyBorder="1" applyAlignment="1">
      <alignment vertical="center"/>
    </xf>
    <xf numFmtId="49" fontId="15" fillId="8" borderId="46" xfId="0" applyNumberFormat="1" applyFont="1" applyFill="1" applyBorder="1" applyAlignment="1"/>
    <xf numFmtId="49" fontId="13" fillId="2" borderId="47" xfId="0" applyNumberFormat="1" applyFont="1" applyFill="1" applyBorder="1" applyAlignment="1">
      <alignment vertical="center"/>
    </xf>
    <xf numFmtId="3" fontId="13" fillId="2" borderId="6" xfId="0" applyNumberFormat="1" applyFont="1" applyFill="1" applyBorder="1" applyAlignment="1">
      <alignment vertical="center"/>
    </xf>
    <xf numFmtId="9" fontId="15" fillId="2" borderId="48" xfId="0" applyNumberFormat="1" applyFont="1" applyFill="1" applyBorder="1" applyAlignment="1"/>
    <xf numFmtId="0" fontId="13" fillId="2" borderId="6" xfId="0" applyNumberFormat="1" applyFont="1" applyFill="1" applyBorder="1" applyAlignment="1">
      <alignment vertical="center"/>
    </xf>
    <xf numFmtId="166" fontId="13" fillId="2" borderId="6" xfId="0" applyNumberFormat="1" applyFont="1" applyFill="1" applyBorder="1" applyAlignment="1">
      <alignment vertical="center"/>
    </xf>
    <xf numFmtId="0" fontId="10" fillId="7" borderId="20" xfId="0" applyFont="1" applyFill="1" applyBorder="1" applyAlignment="1">
      <alignment vertical="center"/>
    </xf>
    <xf numFmtId="49" fontId="13" fillId="8" borderId="49" xfId="0" applyNumberFormat="1" applyFont="1" applyFill="1" applyBorder="1" applyAlignment="1">
      <alignment vertical="center"/>
    </xf>
    <xf numFmtId="166" fontId="13" fillId="8" borderId="50" xfId="0" applyNumberFormat="1" applyFont="1" applyFill="1" applyBorder="1" applyAlignment="1">
      <alignment vertical="center"/>
    </xf>
    <xf numFmtId="9" fontId="13" fillId="8" borderId="51" xfId="0" applyNumberFormat="1" applyFont="1" applyFill="1" applyBorder="1" applyAlignment="1">
      <alignment vertical="center"/>
    </xf>
    <xf numFmtId="0" fontId="17" fillId="2" borderId="20" xfId="0" applyFont="1" applyFill="1" applyBorder="1" applyAlignment="1">
      <alignment vertical="center"/>
    </xf>
    <xf numFmtId="0" fontId="10" fillId="6" borderId="52" xfId="0" applyFont="1" applyFill="1" applyBorder="1" applyAlignment="1">
      <alignment vertical="center"/>
    </xf>
    <xf numFmtId="49" fontId="16" fillId="6" borderId="20" xfId="0" applyNumberFormat="1" applyFont="1" applyFill="1" applyBorder="1" applyAlignment="1">
      <alignment vertical="center"/>
    </xf>
    <xf numFmtId="0" fontId="10" fillId="6" borderId="20" xfId="0" applyFont="1" applyFill="1" applyBorder="1" applyAlignment="1">
      <alignment vertical="center"/>
    </xf>
    <xf numFmtId="0" fontId="10" fillId="6" borderId="53" xfId="0" applyFont="1" applyFill="1" applyBorder="1" applyAlignment="1">
      <alignment vertical="center"/>
    </xf>
    <xf numFmtId="0" fontId="10" fillId="7" borderId="52" xfId="0" applyFont="1" applyFill="1" applyBorder="1" applyAlignment="1">
      <alignment vertical="center"/>
    </xf>
    <xf numFmtId="49" fontId="13" fillId="8" borderId="54" xfId="0" applyNumberFormat="1" applyFont="1" applyFill="1" applyBorder="1" applyAlignment="1">
      <alignment vertical="center"/>
    </xf>
    <xf numFmtId="0" fontId="13" fillId="8" borderId="55" xfId="0" applyNumberFormat="1" applyFont="1" applyFill="1" applyBorder="1" applyAlignment="1">
      <alignment vertical="center"/>
    </xf>
    <xf numFmtId="0" fontId="13" fillId="8" borderId="56" xfId="0" applyNumberFormat="1" applyFont="1" applyFill="1" applyBorder="1" applyAlignment="1">
      <alignment vertical="center"/>
    </xf>
    <xf numFmtId="0" fontId="13" fillId="7" borderId="20" xfId="0" applyFont="1" applyFill="1" applyBorder="1" applyAlignment="1">
      <alignment vertical="center"/>
    </xf>
    <xf numFmtId="49" fontId="15" fillId="2" borderId="20" xfId="0" applyNumberFormat="1" applyFont="1" applyFill="1" applyBorder="1" applyAlignment="1">
      <alignment vertical="center"/>
    </xf>
    <xf numFmtId="49" fontId="4" fillId="9" borderId="6" xfId="0" applyNumberFormat="1" applyFont="1" applyFill="1" applyBorder="1" applyAlignment="1">
      <alignment wrapText="1"/>
    </xf>
    <xf numFmtId="49" fontId="4" fillId="2" borderId="6" xfId="0" applyNumberFormat="1" applyFont="1" applyFill="1" applyBorder="1" applyAlignment="1">
      <alignment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165" fontId="1" fillId="5" borderId="29" xfId="0" applyNumberFormat="1" applyFont="1" applyFill="1" applyBorder="1" applyAlignment="1">
      <alignment vertical="center"/>
    </xf>
    <xf numFmtId="49" fontId="1" fillId="3" borderId="5" xfId="0" applyNumberFormat="1" applyFont="1" applyFill="1" applyBorder="1" applyAlignment="1">
      <alignment horizontal="left" vertical="center" wrapText="1"/>
    </xf>
    <xf numFmtId="49" fontId="2" fillId="2" borderId="6" xfId="0" applyNumberFormat="1" applyFont="1" applyFill="1" applyBorder="1" applyAlignment="1">
      <alignment horizontal="left"/>
    </xf>
    <xf numFmtId="0" fontId="2" fillId="2" borderId="7" xfId="0" applyFont="1" applyFill="1" applyBorder="1" applyAlignment="1">
      <alignment horizontal="left"/>
    </xf>
    <xf numFmtId="3" fontId="2" fillId="2" borderId="6" xfId="0" applyNumberFormat="1" applyFont="1" applyFill="1" applyBorder="1" applyAlignment="1">
      <alignment horizontal="left"/>
    </xf>
    <xf numFmtId="49" fontId="4" fillId="2" borderId="5" xfId="0" applyNumberFormat="1" applyFont="1" applyFill="1" applyBorder="1" applyAlignment="1">
      <alignment horizontal="left" vertical="center" wrapText="1"/>
    </xf>
    <xf numFmtId="49" fontId="8" fillId="2" borderId="6" xfId="0" applyNumberFormat="1" applyFont="1" applyFill="1" applyBorder="1" applyAlignment="1">
      <alignment horizontal="left" vertical="center" wrapText="1"/>
    </xf>
    <xf numFmtId="0" fontId="5" fillId="2" borderId="7" xfId="0" applyFont="1" applyFill="1" applyBorder="1" applyAlignment="1">
      <alignment horizontal="left"/>
    </xf>
    <xf numFmtId="49" fontId="4" fillId="2" borderId="6" xfId="0" applyNumberFormat="1" applyFont="1" applyFill="1" applyBorder="1" applyAlignment="1">
      <alignment horizontal="left"/>
    </xf>
    <xf numFmtId="3" fontId="4" fillId="2" borderId="6" xfId="0" applyNumberFormat="1" applyFont="1" applyFill="1" applyBorder="1" applyAlignment="1">
      <alignment horizontal="left"/>
    </xf>
    <xf numFmtId="49" fontId="4" fillId="2" borderId="6" xfId="0" applyNumberFormat="1" applyFont="1" applyFill="1" applyBorder="1" applyAlignment="1">
      <alignment horizontal="left" wrapText="1"/>
    </xf>
    <xf numFmtId="0" fontId="4" fillId="2" borderId="6" xfId="0" applyFont="1" applyFill="1" applyBorder="1" applyAlignment="1">
      <alignment horizontal="left"/>
    </xf>
    <xf numFmtId="3" fontId="4" fillId="2" borderId="6" xfId="0" applyNumberFormat="1" applyFont="1" applyFill="1" applyBorder="1" applyAlignment="1">
      <alignment horizontal="left" wrapText="1"/>
    </xf>
    <xf numFmtId="14" fontId="4" fillId="2" borderId="6" xfId="0" applyNumberFormat="1" applyFont="1" applyFill="1" applyBorder="1" applyAlignment="1">
      <alignment horizontal="left"/>
    </xf>
    <xf numFmtId="0" fontId="4" fillId="2" borderId="6" xfId="0" applyNumberFormat="1" applyFont="1" applyFill="1" applyBorder="1" applyAlignment="1">
      <alignment horizontal="left" wrapText="1"/>
    </xf>
    <xf numFmtId="0" fontId="4" fillId="2" borderId="6" xfId="0" applyNumberFormat="1" applyFont="1" applyFill="1" applyBorder="1" applyAlignment="1">
      <alignment horizontal="left"/>
    </xf>
    <xf numFmtId="49" fontId="4" fillId="2" borderId="19" xfId="0" applyNumberFormat="1" applyFont="1" applyFill="1" applyBorder="1" applyAlignment="1">
      <alignment horizontal="left"/>
    </xf>
    <xf numFmtId="0" fontId="4" fillId="2" borderId="19" xfId="0" applyNumberFormat="1" applyFont="1" applyFill="1" applyBorder="1" applyAlignment="1">
      <alignment horizontal="left"/>
    </xf>
    <xf numFmtId="3" fontId="4" fillId="2" borderId="19" xfId="0" applyNumberFormat="1" applyFont="1" applyFill="1" applyBorder="1" applyAlignment="1">
      <alignment horizontal="left"/>
    </xf>
    <xf numFmtId="49" fontId="4" fillId="2" borderId="32" xfId="0" applyNumberFormat="1" applyFont="1" applyFill="1" applyBorder="1" applyAlignment="1">
      <alignment horizontal="left"/>
    </xf>
    <xf numFmtId="3" fontId="4" fillId="2" borderId="32" xfId="0" applyNumberFormat="1" applyFont="1" applyFill="1" applyBorder="1" applyAlignment="1">
      <alignment horizontal="left"/>
    </xf>
    <xf numFmtId="49" fontId="4" fillId="2" borderId="32" xfId="0" applyNumberFormat="1" applyFont="1" applyFill="1" applyBorder="1" applyAlignment="1">
      <alignment horizontal="left" wrapText="1"/>
    </xf>
    <xf numFmtId="164" fontId="4" fillId="2" borderId="32" xfId="0" applyNumberFormat="1" applyFont="1" applyFill="1" applyBorder="1" applyAlignment="1">
      <alignment horizontal="left"/>
    </xf>
    <xf numFmtId="49" fontId="16" fillId="6" borderId="41" xfId="0" applyNumberFormat="1" applyFont="1" applyFill="1" applyBorder="1" applyAlignment="1">
      <alignment vertical="center"/>
    </xf>
    <xf numFmtId="0" fontId="13" fillId="6" borderId="42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horizontal="left" wrapText="1"/>
    </xf>
    <xf numFmtId="0" fontId="4" fillId="2" borderId="6" xfId="0" applyFont="1" applyFill="1" applyBorder="1" applyAlignment="1">
      <alignment horizontal="left" wrapText="1"/>
    </xf>
    <xf numFmtId="49" fontId="3" fillId="3" borderId="6" xfId="0" applyNumberFormat="1" applyFont="1" applyFill="1" applyBorder="1" applyAlignment="1">
      <alignment horizontal="left" wrapText="1"/>
    </xf>
    <xf numFmtId="0" fontId="3" fillId="4" borderId="6" xfId="0" applyFont="1" applyFill="1" applyBorder="1" applyAlignment="1">
      <alignment horizontal="left" wrapText="1"/>
    </xf>
    <xf numFmtId="49" fontId="4" fillId="2" borderId="6" xfId="0" applyNumberFormat="1" applyFont="1" applyFill="1" applyBorder="1" applyAlignment="1">
      <alignment horizontal="left"/>
    </xf>
    <xf numFmtId="0" fontId="4" fillId="2" borderId="6" xfId="0" applyFont="1" applyFill="1" applyBorder="1" applyAlignment="1">
      <alignment horizontal="left"/>
    </xf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559975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80"/>
  <sheetViews>
    <sheetView showGridLines="0" tabSelected="1" topLeftCell="A27" zoomScale="81" zoomScaleNormal="81" workbookViewId="0">
      <selection activeCell="K39" sqref="K39"/>
    </sheetView>
  </sheetViews>
  <sheetFormatPr baseColWidth="10" defaultColWidth="10.7109375" defaultRowHeight="11.25" customHeight="1" x14ac:dyDescent="0.25"/>
  <cols>
    <col min="1" max="1" width="4.42578125" style="1" customWidth="1"/>
    <col min="2" max="2" width="21.570312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7.140625" style="1" customWidth="1"/>
    <col min="8" max="255" width="10.71093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2"/>
      <c r="B8" s="3"/>
      <c r="C8" s="4"/>
      <c r="D8" s="2"/>
      <c r="E8" s="4"/>
      <c r="F8" s="4"/>
      <c r="G8" s="4"/>
    </row>
    <row r="9" spans="1:7" ht="12" customHeight="1" x14ac:dyDescent="0.25">
      <c r="A9" s="5"/>
      <c r="B9" s="112" t="s">
        <v>0</v>
      </c>
      <c r="C9" s="113" t="s">
        <v>1</v>
      </c>
      <c r="D9" s="114"/>
      <c r="E9" s="138" t="s">
        <v>2</v>
      </c>
      <c r="F9" s="139"/>
      <c r="G9" s="115">
        <v>8500</v>
      </c>
    </row>
    <row r="10" spans="1:7" ht="38.25" customHeight="1" x14ac:dyDescent="0.25">
      <c r="A10" s="5"/>
      <c r="B10" s="116" t="s">
        <v>3</v>
      </c>
      <c r="C10" s="117" t="s">
        <v>4</v>
      </c>
      <c r="D10" s="118"/>
      <c r="E10" s="136" t="s">
        <v>5</v>
      </c>
      <c r="F10" s="137"/>
      <c r="G10" s="119" t="s">
        <v>6</v>
      </c>
    </row>
    <row r="11" spans="1:7" ht="18" customHeight="1" x14ac:dyDescent="0.25">
      <c r="A11" s="5"/>
      <c r="B11" s="116" t="s">
        <v>7</v>
      </c>
      <c r="C11" s="119" t="s">
        <v>8</v>
      </c>
      <c r="D11" s="118"/>
      <c r="E11" s="136" t="s">
        <v>9</v>
      </c>
      <c r="F11" s="137"/>
      <c r="G11" s="120">
        <v>1500</v>
      </c>
    </row>
    <row r="12" spans="1:7" ht="15" x14ac:dyDescent="0.25">
      <c r="A12" s="5"/>
      <c r="B12" s="116" t="s">
        <v>10</v>
      </c>
      <c r="C12" s="121" t="s">
        <v>11</v>
      </c>
      <c r="D12" s="118"/>
      <c r="E12" s="119" t="s">
        <v>12</v>
      </c>
      <c r="F12" s="122"/>
      <c r="G12" s="123">
        <f>(G9*G11)</f>
        <v>12750000</v>
      </c>
    </row>
    <row r="13" spans="1:7" ht="15" x14ac:dyDescent="0.25">
      <c r="A13" s="5"/>
      <c r="B13" s="116" t="s">
        <v>13</v>
      </c>
      <c r="C13" s="119" t="s">
        <v>14</v>
      </c>
      <c r="D13" s="118"/>
      <c r="E13" s="136" t="s">
        <v>15</v>
      </c>
      <c r="F13" s="137"/>
      <c r="G13" s="119" t="s">
        <v>16</v>
      </c>
    </row>
    <row r="14" spans="1:7" ht="18" customHeight="1" x14ac:dyDescent="0.25">
      <c r="A14" s="5"/>
      <c r="B14" s="116" t="s">
        <v>17</v>
      </c>
      <c r="C14" s="119" t="s">
        <v>14</v>
      </c>
      <c r="D14" s="118"/>
      <c r="E14" s="136" t="s">
        <v>18</v>
      </c>
      <c r="F14" s="137"/>
      <c r="G14" s="119" t="s">
        <v>6</v>
      </c>
    </row>
    <row r="15" spans="1:7" ht="25.5" customHeight="1" x14ac:dyDescent="0.25">
      <c r="A15" s="5"/>
      <c r="B15" s="116" t="s">
        <v>19</v>
      </c>
      <c r="C15" s="124">
        <v>44202</v>
      </c>
      <c r="D15" s="118"/>
      <c r="E15" s="140" t="s">
        <v>20</v>
      </c>
      <c r="F15" s="141"/>
      <c r="G15" s="121" t="s">
        <v>21</v>
      </c>
    </row>
    <row r="16" spans="1:7" ht="12" customHeight="1" x14ac:dyDescent="0.25">
      <c r="A16" s="2"/>
      <c r="B16" s="6"/>
      <c r="C16" s="7"/>
      <c r="D16" s="8"/>
      <c r="E16" s="9"/>
      <c r="F16" s="9"/>
      <c r="G16" s="10"/>
    </row>
    <row r="17" spans="1:7" ht="12" customHeight="1" x14ac:dyDescent="0.25">
      <c r="A17" s="11"/>
      <c r="B17" s="142" t="s">
        <v>22</v>
      </c>
      <c r="C17" s="143"/>
      <c r="D17" s="143"/>
      <c r="E17" s="143"/>
      <c r="F17" s="143"/>
      <c r="G17" s="143"/>
    </row>
    <row r="18" spans="1:7" ht="12" customHeight="1" x14ac:dyDescent="0.25">
      <c r="A18" s="2"/>
      <c r="B18" s="12"/>
      <c r="C18" s="13"/>
      <c r="D18" s="13"/>
      <c r="E18" s="13"/>
      <c r="F18" s="14"/>
      <c r="G18" s="14"/>
    </row>
    <row r="19" spans="1:7" ht="12" customHeight="1" x14ac:dyDescent="0.25">
      <c r="A19" s="5"/>
      <c r="B19" s="15" t="s">
        <v>23</v>
      </c>
      <c r="C19" s="16"/>
      <c r="D19" s="17"/>
      <c r="E19" s="17"/>
      <c r="F19" s="17"/>
      <c r="G19" s="17"/>
    </row>
    <row r="20" spans="1:7" ht="24" customHeight="1" x14ac:dyDescent="0.25">
      <c r="A20" s="11"/>
      <c r="B20" s="18" t="s">
        <v>24</v>
      </c>
      <c r="C20" s="18" t="s">
        <v>25</v>
      </c>
      <c r="D20" s="18" t="s">
        <v>26</v>
      </c>
      <c r="E20" s="18" t="s">
        <v>27</v>
      </c>
      <c r="F20" s="18" t="s">
        <v>28</v>
      </c>
      <c r="G20" s="18" t="s">
        <v>29</v>
      </c>
    </row>
    <row r="21" spans="1:7" ht="25.5" customHeight="1" x14ac:dyDescent="0.25">
      <c r="A21" s="11"/>
      <c r="B21" s="108" t="s">
        <v>30</v>
      </c>
      <c r="C21" s="121" t="s">
        <v>31</v>
      </c>
      <c r="D21" s="125">
        <v>2</v>
      </c>
      <c r="E21" s="121" t="s">
        <v>32</v>
      </c>
      <c r="F21" s="123">
        <v>15000</v>
      </c>
      <c r="G21" s="123">
        <f>(D21*F21)</f>
        <v>30000</v>
      </c>
    </row>
    <row r="22" spans="1:7" ht="24.6" customHeight="1" x14ac:dyDescent="0.25">
      <c r="A22" s="11"/>
      <c r="B22" s="108" t="s">
        <v>33</v>
      </c>
      <c r="C22" s="121" t="s">
        <v>31</v>
      </c>
      <c r="D22" s="125">
        <v>4</v>
      </c>
      <c r="E22" s="121" t="s">
        <v>34</v>
      </c>
      <c r="F22" s="123">
        <v>12000</v>
      </c>
      <c r="G22" s="123">
        <f t="shared" ref="G22" si="0">(D22*F22)</f>
        <v>48000</v>
      </c>
    </row>
    <row r="23" spans="1:7" ht="25.5" customHeight="1" x14ac:dyDescent="0.25">
      <c r="A23" s="11"/>
      <c r="B23" s="108" t="s">
        <v>35</v>
      </c>
      <c r="C23" s="121" t="s">
        <v>31</v>
      </c>
      <c r="D23" s="125">
        <v>5</v>
      </c>
      <c r="E23" s="121" t="s">
        <v>95</v>
      </c>
      <c r="F23" s="123">
        <v>15000</v>
      </c>
      <c r="G23" s="123">
        <f t="shared" ref="G23" si="1">(D23*F23)</f>
        <v>75000</v>
      </c>
    </row>
    <row r="24" spans="1:7" ht="17.45" customHeight="1" x14ac:dyDescent="0.25">
      <c r="A24" s="11"/>
      <c r="B24" s="107" t="s">
        <v>36</v>
      </c>
      <c r="C24" s="121" t="s">
        <v>31</v>
      </c>
      <c r="D24" s="125">
        <v>10</v>
      </c>
      <c r="E24" s="121" t="s">
        <v>96</v>
      </c>
      <c r="F24" s="123">
        <v>15000</v>
      </c>
      <c r="G24" s="123">
        <f>(D24*F24)</f>
        <v>150000</v>
      </c>
    </row>
    <row r="25" spans="1:7" ht="21" customHeight="1" x14ac:dyDescent="0.25">
      <c r="A25" s="11"/>
      <c r="B25" s="108" t="s">
        <v>37</v>
      </c>
      <c r="C25" s="121" t="s">
        <v>31</v>
      </c>
      <c r="D25" s="125">
        <v>165</v>
      </c>
      <c r="E25" s="121" t="s">
        <v>38</v>
      </c>
      <c r="F25" s="123">
        <v>10000</v>
      </c>
      <c r="G25" s="123">
        <f>(D25*F25)</f>
        <v>1650000</v>
      </c>
    </row>
    <row r="26" spans="1:7" ht="12.75" customHeight="1" x14ac:dyDescent="0.25">
      <c r="A26" s="11"/>
      <c r="B26" s="19" t="s">
        <v>39</v>
      </c>
      <c r="C26" s="20"/>
      <c r="D26" s="20"/>
      <c r="E26" s="20"/>
      <c r="F26" s="21"/>
      <c r="G26" s="22">
        <f>SUM(G21:G25)</f>
        <v>1953000</v>
      </c>
    </row>
    <row r="27" spans="1:7" ht="12" customHeight="1" x14ac:dyDescent="0.25">
      <c r="A27" s="2"/>
      <c r="B27" s="12"/>
      <c r="C27" s="14"/>
      <c r="D27" s="14"/>
      <c r="E27" s="14"/>
      <c r="F27" s="23"/>
      <c r="G27" s="23"/>
    </row>
    <row r="28" spans="1:7" ht="12" customHeight="1" x14ac:dyDescent="0.25">
      <c r="A28" s="5"/>
      <c r="B28" s="24" t="s">
        <v>40</v>
      </c>
      <c r="C28" s="25"/>
      <c r="D28" s="26"/>
      <c r="E28" s="26"/>
      <c r="F28" s="27"/>
      <c r="G28" s="27"/>
    </row>
    <row r="29" spans="1:7" ht="24" customHeight="1" x14ac:dyDescent="0.25">
      <c r="A29" s="5"/>
      <c r="B29" s="31" t="s">
        <v>24</v>
      </c>
      <c r="C29" s="31" t="s">
        <v>25</v>
      </c>
      <c r="D29" s="31" t="s">
        <v>26</v>
      </c>
      <c r="E29" s="31" t="s">
        <v>27</v>
      </c>
      <c r="F29" s="32" t="s">
        <v>28</v>
      </c>
      <c r="G29" s="31" t="s">
        <v>29</v>
      </c>
    </row>
    <row r="30" spans="1:7" ht="12.75" customHeight="1" x14ac:dyDescent="0.25">
      <c r="A30" s="11"/>
      <c r="B30" s="121" t="s">
        <v>41</v>
      </c>
      <c r="C30" s="121" t="s">
        <v>42</v>
      </c>
      <c r="D30" s="125">
        <v>0.5</v>
      </c>
      <c r="E30" s="121" t="s">
        <v>43</v>
      </c>
      <c r="F30" s="123">
        <v>160000</v>
      </c>
      <c r="G30" s="123">
        <f t="shared" ref="G30" si="2">(D30*F30)</f>
        <v>80000</v>
      </c>
    </row>
    <row r="31" spans="1:7" ht="12.75" customHeight="1" x14ac:dyDescent="0.25">
      <c r="A31" s="5"/>
      <c r="B31" s="33" t="s">
        <v>44</v>
      </c>
      <c r="C31" s="34"/>
      <c r="D31" s="34"/>
      <c r="E31" s="34"/>
      <c r="F31" s="35"/>
      <c r="G31" s="36">
        <f>SUM(G30:G30)</f>
        <v>80000</v>
      </c>
    </row>
    <row r="32" spans="1:7" ht="12" customHeight="1" x14ac:dyDescent="0.25">
      <c r="A32" s="2"/>
      <c r="B32" s="28"/>
      <c r="C32" s="29"/>
      <c r="D32" s="29"/>
      <c r="E32" s="29"/>
      <c r="F32" s="30"/>
      <c r="G32" s="30"/>
    </row>
    <row r="33" spans="1:11" ht="12" customHeight="1" x14ac:dyDescent="0.25">
      <c r="A33" s="5"/>
      <c r="B33" s="24" t="s">
        <v>45</v>
      </c>
      <c r="C33" s="25"/>
      <c r="D33" s="26"/>
      <c r="E33" s="26"/>
      <c r="F33" s="27"/>
      <c r="G33" s="27"/>
    </row>
    <row r="34" spans="1:11" ht="24" customHeight="1" x14ac:dyDescent="0.25">
      <c r="A34" s="5"/>
      <c r="B34" s="32" t="s">
        <v>46</v>
      </c>
      <c r="C34" s="32" t="s">
        <v>47</v>
      </c>
      <c r="D34" s="32" t="s">
        <v>48</v>
      </c>
      <c r="E34" s="32" t="s">
        <v>27</v>
      </c>
      <c r="F34" s="32" t="s">
        <v>28</v>
      </c>
      <c r="G34" s="32" t="s">
        <v>29</v>
      </c>
      <c r="K34" s="64"/>
    </row>
    <row r="35" spans="1:11" ht="12.75" customHeight="1" x14ac:dyDescent="0.25">
      <c r="A35" s="11"/>
      <c r="B35" s="38" t="s">
        <v>49</v>
      </c>
      <c r="C35" s="39"/>
      <c r="D35" s="110"/>
      <c r="E35" s="39"/>
      <c r="F35" s="37"/>
      <c r="G35" s="37"/>
    </row>
    <row r="36" spans="1:11" ht="12.75" customHeight="1" x14ac:dyDescent="0.25">
      <c r="A36" s="11"/>
      <c r="B36" s="109" t="s">
        <v>50</v>
      </c>
      <c r="C36" s="119" t="s">
        <v>51</v>
      </c>
      <c r="D36" s="126">
        <v>400</v>
      </c>
      <c r="E36" s="119" t="s">
        <v>52</v>
      </c>
      <c r="F36" s="120">
        <v>417</v>
      </c>
      <c r="G36" s="120">
        <f t="shared" ref="G36:G42" si="3">(D36*F36)</f>
        <v>166800</v>
      </c>
    </row>
    <row r="37" spans="1:11" ht="12.75" customHeight="1" x14ac:dyDescent="0.25">
      <c r="A37" s="11"/>
      <c r="B37" s="109" t="s">
        <v>53</v>
      </c>
      <c r="C37" s="122" t="s">
        <v>54</v>
      </c>
      <c r="D37" s="122">
        <v>400</v>
      </c>
      <c r="E37" s="122" t="s">
        <v>52</v>
      </c>
      <c r="F37" s="120">
        <v>417</v>
      </c>
      <c r="G37" s="120">
        <f t="shared" si="3"/>
        <v>166800</v>
      </c>
    </row>
    <row r="38" spans="1:11" ht="12.75" customHeight="1" x14ac:dyDescent="0.25">
      <c r="A38" s="11"/>
      <c r="B38" s="109" t="s">
        <v>55</v>
      </c>
      <c r="C38" s="119" t="s">
        <v>54</v>
      </c>
      <c r="D38" s="126">
        <v>400</v>
      </c>
      <c r="E38" s="119" t="s">
        <v>56</v>
      </c>
      <c r="F38" s="120">
        <v>420</v>
      </c>
      <c r="G38" s="120">
        <f t="shared" si="3"/>
        <v>168000</v>
      </c>
    </row>
    <row r="39" spans="1:11" ht="12.75" customHeight="1" x14ac:dyDescent="0.25">
      <c r="A39" s="11"/>
      <c r="B39" s="38" t="s">
        <v>57</v>
      </c>
      <c r="C39" s="119"/>
      <c r="D39" s="126"/>
      <c r="E39" s="119"/>
      <c r="F39" s="120"/>
      <c r="G39" s="120"/>
    </row>
    <row r="40" spans="1:11" ht="12.75" customHeight="1" x14ac:dyDescent="0.25">
      <c r="A40" s="11"/>
      <c r="B40" s="109" t="s">
        <v>58</v>
      </c>
      <c r="C40" s="119" t="s">
        <v>98</v>
      </c>
      <c r="D40" s="126">
        <v>2</v>
      </c>
      <c r="E40" s="119" t="s">
        <v>59</v>
      </c>
      <c r="F40" s="120">
        <v>7930</v>
      </c>
      <c r="G40" s="120">
        <f t="shared" si="3"/>
        <v>15860</v>
      </c>
    </row>
    <row r="41" spans="1:11" ht="12.75" customHeight="1" x14ac:dyDescent="0.25">
      <c r="A41" s="11"/>
      <c r="B41" s="38" t="s">
        <v>60</v>
      </c>
      <c r="C41" s="122"/>
      <c r="D41" s="122"/>
      <c r="E41" s="122"/>
      <c r="F41" s="120"/>
      <c r="G41" s="120"/>
    </row>
    <row r="42" spans="1:11" ht="12.75" customHeight="1" x14ac:dyDescent="0.25">
      <c r="A42" s="11"/>
      <c r="B42" s="40" t="s">
        <v>61</v>
      </c>
      <c r="C42" s="127" t="s">
        <v>98</v>
      </c>
      <c r="D42" s="128">
        <v>3</v>
      </c>
      <c r="E42" s="127" t="s">
        <v>62</v>
      </c>
      <c r="F42" s="129">
        <v>14513</v>
      </c>
      <c r="G42" s="120">
        <f t="shared" si="3"/>
        <v>43539</v>
      </c>
    </row>
    <row r="43" spans="1:11" ht="13.5" customHeight="1" x14ac:dyDescent="0.25">
      <c r="A43" s="5"/>
      <c r="B43" s="41" t="s">
        <v>63</v>
      </c>
      <c r="C43" s="42"/>
      <c r="D43" s="42"/>
      <c r="E43" s="42"/>
      <c r="F43" s="43"/>
      <c r="G43" s="44">
        <f>SUM(G35:G42)</f>
        <v>560999</v>
      </c>
    </row>
    <row r="44" spans="1:11" ht="12" customHeight="1" x14ac:dyDescent="0.25">
      <c r="A44" s="2"/>
      <c r="B44" s="28"/>
      <c r="C44" s="29"/>
      <c r="D44" s="29"/>
      <c r="E44" s="45"/>
      <c r="F44" s="30"/>
      <c r="G44" s="30"/>
    </row>
    <row r="45" spans="1:11" ht="12" customHeight="1" x14ac:dyDescent="0.25">
      <c r="A45" s="5"/>
      <c r="B45" s="24" t="s">
        <v>64</v>
      </c>
      <c r="C45" s="25"/>
      <c r="D45" s="26"/>
      <c r="E45" s="26"/>
      <c r="F45" s="27"/>
      <c r="G45" s="27"/>
    </row>
    <row r="46" spans="1:11" ht="24" customHeight="1" x14ac:dyDescent="0.25">
      <c r="A46" s="5"/>
      <c r="B46" s="69" t="s">
        <v>65</v>
      </c>
      <c r="C46" s="70" t="s">
        <v>47</v>
      </c>
      <c r="D46" s="70" t="s">
        <v>48</v>
      </c>
      <c r="E46" s="69" t="s">
        <v>27</v>
      </c>
      <c r="F46" s="70" t="s">
        <v>28</v>
      </c>
      <c r="G46" s="69" t="s">
        <v>29</v>
      </c>
    </row>
    <row r="47" spans="1:11" ht="12.75" customHeight="1" x14ac:dyDescent="0.25">
      <c r="A47" s="49"/>
      <c r="B47" s="71" t="s">
        <v>66</v>
      </c>
      <c r="C47" s="130" t="s">
        <v>97</v>
      </c>
      <c r="D47" s="131">
        <v>40</v>
      </c>
      <c r="E47" s="132" t="s">
        <v>67</v>
      </c>
      <c r="F47" s="133">
        <v>20000</v>
      </c>
      <c r="G47" s="131">
        <f>(D47*F47)</f>
        <v>800000</v>
      </c>
    </row>
    <row r="48" spans="1:11" ht="13.5" customHeight="1" x14ac:dyDescent="0.25">
      <c r="A48" s="5"/>
      <c r="B48" s="65" t="s">
        <v>68</v>
      </c>
      <c r="C48" s="66"/>
      <c r="D48" s="66"/>
      <c r="E48" s="66"/>
      <c r="F48" s="67"/>
      <c r="G48" s="68">
        <f>SUM(G47:G47)</f>
        <v>800000</v>
      </c>
    </row>
    <row r="49" spans="1:7" ht="12" customHeight="1" x14ac:dyDescent="0.25">
      <c r="A49" s="2"/>
      <c r="B49" s="52"/>
      <c r="C49" s="52"/>
      <c r="D49" s="52"/>
      <c r="E49" s="52"/>
      <c r="F49" s="53"/>
      <c r="G49" s="53"/>
    </row>
    <row r="50" spans="1:7" ht="12" customHeight="1" x14ac:dyDescent="0.25">
      <c r="A50" s="49"/>
      <c r="B50" s="54" t="s">
        <v>69</v>
      </c>
      <c r="C50" s="55"/>
      <c r="D50" s="55"/>
      <c r="E50" s="55"/>
      <c r="F50" s="55"/>
      <c r="G50" s="56">
        <f>G26+G31+G43+G48</f>
        <v>3393999</v>
      </c>
    </row>
    <row r="51" spans="1:7" ht="12" customHeight="1" x14ac:dyDescent="0.25">
      <c r="A51" s="49"/>
      <c r="B51" s="57" t="s">
        <v>70</v>
      </c>
      <c r="C51" s="47"/>
      <c r="D51" s="47"/>
      <c r="E51" s="47"/>
      <c r="F51" s="47"/>
      <c r="G51" s="58">
        <f>G50*0.05</f>
        <v>169699.95</v>
      </c>
    </row>
    <row r="52" spans="1:7" ht="12" customHeight="1" x14ac:dyDescent="0.25">
      <c r="A52" s="49"/>
      <c r="B52" s="59" t="s">
        <v>71</v>
      </c>
      <c r="C52" s="46"/>
      <c r="D52" s="46"/>
      <c r="E52" s="46"/>
      <c r="F52" s="46"/>
      <c r="G52" s="60">
        <f>G51+G50</f>
        <v>3563698.95</v>
      </c>
    </row>
    <row r="53" spans="1:7" ht="12" customHeight="1" x14ac:dyDescent="0.25">
      <c r="A53" s="49"/>
      <c r="B53" s="57" t="s">
        <v>72</v>
      </c>
      <c r="C53" s="47"/>
      <c r="D53" s="47"/>
      <c r="E53" s="47"/>
      <c r="F53" s="47"/>
      <c r="G53" s="58">
        <f>G12</f>
        <v>12750000</v>
      </c>
    </row>
    <row r="54" spans="1:7" ht="12" customHeight="1" x14ac:dyDescent="0.25">
      <c r="A54" s="49"/>
      <c r="B54" s="61" t="s">
        <v>73</v>
      </c>
      <c r="C54" s="62"/>
      <c r="D54" s="62"/>
      <c r="E54" s="62"/>
      <c r="F54" s="62"/>
      <c r="G54" s="111">
        <f>G53-G52</f>
        <v>9186301.0500000007</v>
      </c>
    </row>
    <row r="55" spans="1:7" ht="12" customHeight="1" x14ac:dyDescent="0.25">
      <c r="A55" s="49"/>
      <c r="B55" s="50" t="s">
        <v>74</v>
      </c>
      <c r="C55" s="51"/>
      <c r="D55" s="51"/>
      <c r="E55" s="51"/>
      <c r="F55" s="51"/>
      <c r="G55" s="48"/>
    </row>
    <row r="56" spans="1:7" ht="12.75" customHeight="1" x14ac:dyDescent="0.25">
      <c r="A56" s="49"/>
      <c r="B56" s="63"/>
      <c r="C56" s="51"/>
      <c r="D56" s="51"/>
      <c r="E56" s="51"/>
      <c r="F56" s="51"/>
      <c r="G56" s="48"/>
    </row>
    <row r="57" spans="1:7" ht="11.25" customHeight="1" thickBot="1" x14ac:dyDescent="0.3"/>
    <row r="58" spans="1:7" ht="11.25" customHeight="1" x14ac:dyDescent="0.25">
      <c r="B58" s="72" t="s">
        <v>75</v>
      </c>
      <c r="C58" s="73"/>
      <c r="D58" s="73"/>
      <c r="E58" s="73"/>
      <c r="F58" s="74"/>
    </row>
    <row r="59" spans="1:7" ht="11.25" customHeight="1" x14ac:dyDescent="0.25">
      <c r="B59" s="75" t="s">
        <v>76</v>
      </c>
      <c r="C59" s="76"/>
      <c r="D59" s="76"/>
      <c r="E59" s="76"/>
      <c r="F59" s="77"/>
    </row>
    <row r="60" spans="1:7" ht="11.25" customHeight="1" x14ac:dyDescent="0.25">
      <c r="B60" s="75" t="s">
        <v>77</v>
      </c>
      <c r="C60" s="76"/>
      <c r="D60" s="76"/>
      <c r="E60" s="76"/>
      <c r="F60" s="77"/>
    </row>
    <row r="61" spans="1:7" ht="11.25" customHeight="1" x14ac:dyDescent="0.25">
      <c r="B61" s="75" t="s">
        <v>78</v>
      </c>
      <c r="C61" s="76"/>
      <c r="D61" s="76"/>
      <c r="E61" s="76"/>
      <c r="F61" s="77"/>
    </row>
    <row r="62" spans="1:7" ht="11.25" customHeight="1" x14ac:dyDescent="0.25">
      <c r="B62" s="75" t="s">
        <v>79</v>
      </c>
      <c r="C62" s="76"/>
      <c r="D62" s="76"/>
      <c r="E62" s="76"/>
      <c r="F62" s="77"/>
    </row>
    <row r="63" spans="1:7" ht="11.25" customHeight="1" x14ac:dyDescent="0.25">
      <c r="B63" s="75" t="s">
        <v>80</v>
      </c>
      <c r="C63" s="76"/>
      <c r="D63" s="76"/>
      <c r="E63" s="76"/>
      <c r="F63" s="77"/>
    </row>
    <row r="64" spans="1:7" ht="11.25" customHeight="1" thickBot="1" x14ac:dyDescent="0.3">
      <c r="B64" s="78" t="s">
        <v>81</v>
      </c>
      <c r="C64" s="79"/>
      <c r="D64" s="79"/>
      <c r="E64" s="79"/>
      <c r="F64" s="80"/>
    </row>
    <row r="65" spans="2:6" ht="11.25" customHeight="1" x14ac:dyDescent="0.25">
      <c r="B65" s="81"/>
      <c r="C65" s="76"/>
      <c r="D65" s="76"/>
      <c r="E65" s="76"/>
      <c r="F65" s="76"/>
    </row>
    <row r="66" spans="2:6" ht="11.25" customHeight="1" thickBot="1" x14ac:dyDescent="0.3">
      <c r="B66" s="134" t="s">
        <v>82</v>
      </c>
      <c r="C66" s="135"/>
      <c r="D66" s="82"/>
      <c r="E66" s="83"/>
      <c r="F66" s="83"/>
    </row>
    <row r="67" spans="2:6" ht="11.25" customHeight="1" x14ac:dyDescent="0.25">
      <c r="B67" s="84" t="s">
        <v>65</v>
      </c>
      <c r="C67" s="85" t="s">
        <v>83</v>
      </c>
      <c r="D67" s="86" t="s">
        <v>84</v>
      </c>
      <c r="E67" s="83"/>
      <c r="F67" s="83"/>
    </row>
    <row r="68" spans="2:6" ht="11.25" customHeight="1" x14ac:dyDescent="0.25">
      <c r="B68" s="87" t="s">
        <v>85</v>
      </c>
      <c r="C68" s="88">
        <f>G26</f>
        <v>1953000</v>
      </c>
      <c r="D68" s="89">
        <f>(C68/C74)</f>
        <v>0.54802608957751608</v>
      </c>
      <c r="E68" s="83"/>
      <c r="F68" s="83"/>
    </row>
    <row r="69" spans="2:6" ht="11.25" customHeight="1" x14ac:dyDescent="0.25">
      <c r="B69" s="87" t="s">
        <v>86</v>
      </c>
      <c r="C69" s="90">
        <v>0</v>
      </c>
      <c r="D69" s="89">
        <v>0</v>
      </c>
      <c r="E69" s="83"/>
      <c r="F69" s="83"/>
    </row>
    <row r="70" spans="2:6" ht="11.25" customHeight="1" x14ac:dyDescent="0.25">
      <c r="B70" s="87" t="s">
        <v>87</v>
      </c>
      <c r="C70" s="88">
        <f>G31</f>
        <v>80000</v>
      </c>
      <c r="D70" s="89">
        <f>(C70/C74)</f>
        <v>2.2448585338556724E-2</v>
      </c>
      <c r="E70" s="83"/>
      <c r="F70" s="83"/>
    </row>
    <row r="71" spans="2:6" ht="11.25" customHeight="1" x14ac:dyDescent="0.25">
      <c r="B71" s="87" t="s">
        <v>46</v>
      </c>
      <c r="C71" s="88">
        <f>G43</f>
        <v>560999</v>
      </c>
      <c r="D71" s="89">
        <f>(C71/C74)</f>
        <v>0.15742042407931231</v>
      </c>
      <c r="E71" s="83"/>
      <c r="F71" s="83"/>
    </row>
    <row r="72" spans="2:6" ht="11.25" customHeight="1" x14ac:dyDescent="0.25">
      <c r="B72" s="87" t="s">
        <v>88</v>
      </c>
      <c r="C72" s="91">
        <f>G48</f>
        <v>800000</v>
      </c>
      <c r="D72" s="89">
        <f>(C72/C74)</f>
        <v>0.22448585338556726</v>
      </c>
      <c r="E72" s="92"/>
      <c r="F72" s="92"/>
    </row>
    <row r="73" spans="2:6" ht="11.25" customHeight="1" x14ac:dyDescent="0.25">
      <c r="B73" s="87" t="s">
        <v>89</v>
      </c>
      <c r="C73" s="91">
        <f>G51</f>
        <v>169699.95</v>
      </c>
      <c r="D73" s="89">
        <f>(C73/C74)</f>
        <v>4.7619047619047616E-2</v>
      </c>
      <c r="E73" s="92"/>
      <c r="F73" s="92"/>
    </row>
    <row r="74" spans="2:6" ht="11.25" customHeight="1" thickBot="1" x14ac:dyDescent="0.3">
      <c r="B74" s="93" t="s">
        <v>90</v>
      </c>
      <c r="C74" s="94">
        <f>SUM(C68:C73)</f>
        <v>3563698.95</v>
      </c>
      <c r="D74" s="95">
        <f>SUM(D68:D73)</f>
        <v>1</v>
      </c>
      <c r="E74" s="92"/>
      <c r="F74" s="92"/>
    </row>
    <row r="75" spans="2:6" ht="11.25" customHeight="1" x14ac:dyDescent="0.25">
      <c r="B75" s="63"/>
      <c r="C75" s="51"/>
      <c r="D75" s="51"/>
      <c r="E75" s="51"/>
      <c r="F75" s="51"/>
    </row>
    <row r="76" spans="2:6" ht="11.25" customHeight="1" x14ac:dyDescent="0.25">
      <c r="B76" s="96"/>
      <c r="C76" s="51"/>
      <c r="D76" s="51"/>
      <c r="E76" s="51"/>
      <c r="F76" s="51"/>
    </row>
    <row r="77" spans="2:6" ht="11.25" customHeight="1" thickBot="1" x14ac:dyDescent="0.3">
      <c r="B77" s="97"/>
      <c r="C77" s="98" t="s">
        <v>91</v>
      </c>
      <c r="D77" s="99"/>
      <c r="E77" s="100"/>
      <c r="F77" s="101"/>
    </row>
    <row r="78" spans="2:6" ht="11.25" customHeight="1" x14ac:dyDescent="0.25">
      <c r="B78" s="102" t="s">
        <v>92</v>
      </c>
      <c r="C78" s="103">
        <v>3500</v>
      </c>
      <c r="D78" s="103">
        <v>8500</v>
      </c>
      <c r="E78" s="104">
        <v>11000</v>
      </c>
      <c r="F78" s="105"/>
    </row>
    <row r="79" spans="2:6" ht="11.25" customHeight="1" thickBot="1" x14ac:dyDescent="0.3">
      <c r="B79" s="93" t="s">
        <v>93</v>
      </c>
      <c r="C79" s="94">
        <f>(C74/C78)</f>
        <v>1018.1997</v>
      </c>
      <c r="D79" s="94">
        <f>(C74/D78)</f>
        <v>419.25870000000003</v>
      </c>
      <c r="E79" s="94">
        <f>(C74/E78)</f>
        <v>323.97263181818181</v>
      </c>
      <c r="F79" s="105"/>
    </row>
    <row r="80" spans="2:6" ht="11.25" customHeight="1" x14ac:dyDescent="0.25">
      <c r="B80" s="106" t="s">
        <v>94</v>
      </c>
      <c r="C80" s="76"/>
      <c r="D80" s="76"/>
      <c r="E80" s="76"/>
      <c r="F80" s="76"/>
    </row>
  </sheetData>
  <mergeCells count="8">
    <mergeCell ref="B66:C66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paperSize="14" scale="62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frambuesa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Usuario</cp:lastModifiedBy>
  <cp:revision/>
  <dcterms:created xsi:type="dcterms:W3CDTF">2020-11-27T12:49:26Z</dcterms:created>
  <dcterms:modified xsi:type="dcterms:W3CDTF">2021-04-05T16:08:59Z</dcterms:modified>
  <cp:category/>
  <cp:contentStatus/>
</cp:coreProperties>
</file>