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FRUTILLA" sheetId="11" r:id="rId1"/>
  </sheets>
  <definedNames>
    <definedName name="_xlnm.Print_Area" localSheetId="0">FRUTILLA!$A$1:$G$94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1" l="1"/>
  <c r="G57" i="11" l="1"/>
  <c r="G56" i="11"/>
  <c r="G55" i="11"/>
  <c r="G54" i="11"/>
  <c r="G53" i="11"/>
  <c r="G52" i="11"/>
  <c r="G51" i="11"/>
  <c r="G50" i="11"/>
  <c r="G49" i="11"/>
  <c r="G44" i="11"/>
  <c r="G43" i="11"/>
  <c r="G42" i="11"/>
  <c r="G41" i="11"/>
  <c r="G40" i="11"/>
  <c r="G30" i="11"/>
  <c r="G28" i="11"/>
  <c r="G27" i="11"/>
  <c r="G26" i="11"/>
  <c r="G25" i="11"/>
  <c r="G24" i="11"/>
  <c r="G23" i="11"/>
  <c r="G22" i="11"/>
  <c r="G21" i="11"/>
  <c r="G12" i="11"/>
  <c r="G45" i="11" l="1"/>
  <c r="G31" i="11" l="1"/>
  <c r="G58" i="11" l="1"/>
  <c r="C85" i="11" s="1"/>
  <c r="C83" i="11"/>
  <c r="G68" i="11"/>
  <c r="C86" i="11"/>
  <c r="C82" i="11" l="1"/>
  <c r="C84" i="11" l="1"/>
  <c r="G65" i="11"/>
  <c r="G66" i="11" s="1"/>
  <c r="C87" i="11" s="1"/>
  <c r="C88" i="11" l="1"/>
  <c r="D85" i="11" s="1"/>
  <c r="G67" i="11"/>
  <c r="G69" i="11" s="1"/>
  <c r="D87" i="11" l="1"/>
  <c r="D83" i="11"/>
  <c r="D84" i="11"/>
  <c r="D82" i="11"/>
  <c r="D86" i="11"/>
  <c r="C93" i="11"/>
  <c r="E93" i="11"/>
  <c r="D93" i="11"/>
  <c r="D88" i="11" l="1"/>
</calcChain>
</file>

<file path=xl/sharedStrings.xml><?xml version="1.0" encoding="utf-8"?>
<sst xmlns="http://schemas.openxmlformats.org/spreadsheetml/2006/main" count="165" uniqueCount="117">
  <si>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</si>
  <si>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</si>
  <si>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</si>
  <si>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</si>
  <si>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</si>
  <si>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</si>
  <si>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</si>
  <si>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</si>
  <si>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</si>
  <si>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</si>
  <si>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</si>
  <si>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</si>
  <si>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</si>
  <si>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</si>
  <si>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</si>
  <si>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</si>
  <si>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</si>
  <si>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</si>
  <si>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</si>
  <si>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</si>
  <si>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</si>
  <si>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</si>
  <si>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</si>
  <si>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</si>
  <si>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</si>
  <si>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</si>
  <si>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</si>
  <si>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</si>
  <si>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</si>
  <si>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</si>
  <si>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</si>
  <si>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</si>
  <si>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</si>
  <si>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</si>
  <si>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</si>
  <si>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</si>
  <si>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</si>
  <si>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</si>
  <si>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</si>
  <si>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</si>
  <si>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</si>
  <si>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</si>
  <si>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</si>
  <si>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</si>
  <si>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</si>
  <si>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</si>
  <si>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</si>
  <si>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</si>
  <si>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</si>
  <si>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</si>
  <si>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</si>
  <si>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</si>
  <si>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</si>
  <si>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</si>
  <si>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</si>
  <si>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</si>
  <si>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</si>
  <si>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</si>
  <si>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Diciembre</t>
  </si>
  <si>
    <t>Rastraje</t>
  </si>
  <si>
    <t>Lt</t>
  </si>
  <si>
    <t>FRUTILLA AÑO 01</t>
  </si>
  <si>
    <t>Albion</t>
  </si>
  <si>
    <t>Media</t>
  </si>
  <si>
    <t>Los Ángeles</t>
  </si>
  <si>
    <t>Mercado local</t>
  </si>
  <si>
    <t>Todas</t>
  </si>
  <si>
    <t>Sequía</t>
  </si>
  <si>
    <t>Limpieza de hileras</t>
  </si>
  <si>
    <t>Sep/Oct</t>
  </si>
  <si>
    <t>Control entrehileras</t>
  </si>
  <si>
    <t>Poda verano</t>
  </si>
  <si>
    <t>Febrero (Camarossa)</t>
  </si>
  <si>
    <t>Poda invireno</t>
  </si>
  <si>
    <t>Mayo/Junio</t>
  </si>
  <si>
    <t>Eliminar restos de poda</t>
  </si>
  <si>
    <t>Febrero y Mayo</t>
  </si>
  <si>
    <t>Aplicar fertilizantes</t>
  </si>
  <si>
    <t>Agosto a Abril</t>
  </si>
  <si>
    <t>Aplicar agroquímicos</t>
  </si>
  <si>
    <t>Agosto a Marzo</t>
  </si>
  <si>
    <t>Riego</t>
  </si>
  <si>
    <t>Cosecha</t>
  </si>
  <si>
    <t>Octubre -Diciembre</t>
  </si>
  <si>
    <t>Abril/Mayo</t>
  </si>
  <si>
    <t>Subsolado</t>
  </si>
  <si>
    <t>Agosto/Septiembre</t>
  </si>
  <si>
    <t>Aradura con cincel</t>
  </si>
  <si>
    <t>Vibro o rotofresado</t>
  </si>
  <si>
    <t>Septiembre/Octubre</t>
  </si>
  <si>
    <t>Pantas de frutilla Albion</t>
  </si>
  <si>
    <t>u</t>
  </si>
  <si>
    <t>Mezcla agricola npk</t>
  </si>
  <si>
    <t>Kg</t>
  </si>
  <si>
    <t xml:space="preserve">Agosto </t>
  </si>
  <si>
    <t>nitrato de calcio</t>
  </si>
  <si>
    <t>enero -marzo</t>
  </si>
  <si>
    <t>Ultrasol frutilla</t>
  </si>
  <si>
    <t>Agosto/marzo</t>
  </si>
  <si>
    <t>Phyton 27</t>
  </si>
  <si>
    <t>A partir de Septiembre a abril</t>
  </si>
  <si>
    <t>Oxycup</t>
  </si>
  <si>
    <t>Trichoderma</t>
  </si>
  <si>
    <t>lt</t>
  </si>
  <si>
    <t>Glifosato (i.a.)</t>
  </si>
  <si>
    <t>Preparación de suelo</t>
  </si>
  <si>
    <t>Mulch</t>
  </si>
  <si>
    <t>Preparación hilera</t>
  </si>
  <si>
    <t>RENDIMIENTO (KG/HA)</t>
  </si>
  <si>
    <t>DIC.MARZO</t>
  </si>
  <si>
    <t>DIC-MARZO</t>
  </si>
  <si>
    <t>Rendimiento (KG/hà)</t>
  </si>
  <si>
    <t>Costo unitario ($/KG) (*)</t>
  </si>
  <si>
    <t>PRECIO ESPERADO ($/kg)</t>
  </si>
  <si>
    <t>ESCENARIOS COSTO UNITARIO  ($/kg)</t>
  </si>
  <si>
    <t>HM</t>
  </si>
  <si>
    <t>Platabanda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</si>
</sst>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rgb="FF000000"/>
      <name val="Calibri"/>
    </font>
    <font>
      <sz val="9"/>
      <name val="Calibri"/>
    </font>
    <font>
      <sz val="9"/>
      <color rgb="FF000000"/>
      <name val="Calibri"/>
      <family val="2"/>
    </font>
    <font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17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3" fontId="22" fillId="0" borderId="2" xfId="0" applyNumberFormat="1" applyFont="1" applyBorder="1" applyAlignment="1"/>
    <xf numFmtId="0" fontId="21" fillId="0" borderId="2" xfId="0" applyFont="1" applyBorder="1" applyAlignment="1">
      <alignment horizontal="center"/>
    </xf>
    <xf numFmtId="0" fontId="22" fillId="0" borderId="2" xfId="1" applyFont="1" applyBorder="1" applyAlignment="1" applyProtection="1">
      <alignment horizontal="left"/>
    </xf>
    <xf numFmtId="0" fontId="22" fillId="0" borderId="2" xfId="1" applyFont="1" applyBorder="1" applyAlignment="1" applyProtection="1">
      <alignment horizontal="center"/>
    </xf>
    <xf numFmtId="0" fontId="22" fillId="11" borderId="2" xfId="1" applyFont="1" applyFill="1" applyBorder="1" applyAlignment="1" applyProtection="1">
      <alignment horizontal="center"/>
    </xf>
    <xf numFmtId="3" fontId="22" fillId="0" borderId="2" xfId="1" applyNumberFormat="1" applyFont="1" applyBorder="1" applyAlignment="1" applyProtection="1">
      <alignment horizontal="right"/>
    </xf>
    <xf numFmtId="0" fontId="23" fillId="0" borderId="2" xfId="0" applyFont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0" fontId="23" fillId="0" borderId="2" xfId="0" applyFont="1" applyBorder="1" applyAlignment="1">
      <alignment vertical="center" wrapText="1"/>
    </xf>
    <xf numFmtId="0" fontId="23" fillId="0" borderId="2" xfId="0" applyFont="1" applyFill="1" applyBorder="1" applyAlignment="1">
      <alignment horizontal="right"/>
    </xf>
    <xf numFmtId="17" fontId="23" fillId="0" borderId="2" xfId="0" applyNumberFormat="1" applyFont="1" applyBorder="1" applyAlignment="1">
      <alignment horizontal="right"/>
    </xf>
    <xf numFmtId="3" fontId="23" fillId="11" borderId="2" xfId="0" applyNumberFormat="1" applyFont="1" applyFill="1" applyBorder="1" applyAlignment="1">
      <alignment horizontal="right"/>
    </xf>
    <xf numFmtId="0" fontId="23" fillId="11" borderId="2" xfId="0" applyFont="1" applyFill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24" fillId="0" borderId="2" xfId="0" applyNumberFormat="1" applyFont="1" applyBorder="1"/>
    <xf numFmtId="0" fontId="3" fillId="10" borderId="2" xfId="1" applyFont="1" applyFill="1" applyBorder="1" applyAlignment="1">
      <alignment horizontal="center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3" fontId="19" fillId="0" borderId="2" xfId="1" applyNumberFormat="1" applyFont="1" applyBorder="1" applyAlignment="1">
      <alignment horizontal="right"/>
    </xf>
    <xf numFmtId="0" fontId="24" fillId="0" borderId="2" xfId="0" applyFont="1" applyFill="1" applyBorder="1"/>
    <xf numFmtId="0" fontId="3" fillId="10" borderId="2" xfId="1" applyFont="1" applyFill="1" applyBorder="1" applyAlignment="1">
      <alignment horizontal="left"/>
    </xf>
    <xf numFmtId="3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/>
    <xf numFmtId="0" fontId="24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Alignment="1">
      <alignment horizontal="center"/>
    </xf>
    <xf numFmtId="3" fontId="24" fillId="0" borderId="2" xfId="0" applyNumberFormat="1" applyFont="1" applyFill="1" applyBorder="1" applyAlignment="1" applyProtection="1"/>
    <xf numFmtId="0" fontId="23" fillId="0" borderId="2" xfId="0" applyFont="1" applyBorder="1" applyAlignment="1">
      <alignment horizontal="center" vertical="center"/>
    </xf>
    <xf numFmtId="3" fontId="23" fillId="0" borderId="2" xfId="0" applyNumberFormat="1" applyFont="1" applyBorder="1" applyAlignment="1">
      <alignment vertical="center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361950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361950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609600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609600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94"/>
  <sheetViews>
    <sheetView tabSelected="1" topLeftCell="A45" workbookViewId="0">
      <selection activeCell="I33" sqref="I33"/>
    </sheetView>
  </sheetViews>
  <sheetFormatPr baseColWidth="10" defaultColWidth="10.85546875" defaultRowHeight="11.25" customHeight="1"/>
  <cols>
    <col min="1" max="1" width="4.42578125" style="46" customWidth="1"/>
    <col min="2" max="2" width="16.7109375" style="46" customWidth="1"/>
    <col min="3" max="3" width="19.42578125" style="46" customWidth="1"/>
    <col min="4" max="4" width="9.42578125" style="46" customWidth="1"/>
    <col min="5" max="5" width="25" style="46" customWidth="1"/>
    <col min="6" max="6" width="11" style="46" customWidth="1"/>
    <col min="7" max="7" width="12.42578125" style="46" customWidth="1"/>
    <col min="8" max="225" width="10.85546875" style="46" customWidth="1"/>
    <col min="226" max="16384" width="10.85546875" style="47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/>
      <c r="F7" s="45"/>
      <c r="G7" s="45"/>
    </row>
    <row r="8" spans="1:7" ht="15" customHeight="1">
      <c r="A8" s="45"/>
      <c r="B8" s="45"/>
      <c r="C8" s="45"/>
      <c r="D8" s="45"/>
      <c r="E8" s="45"/>
      <c r="F8" s="45"/>
      <c r="G8" s="45"/>
    </row>
    <row r="9" spans="1:7" ht="12" customHeight="1">
      <c r="A9" s="45"/>
      <c r="B9" s="80" t="s">
        <v>0</v>
      </c>
      <c r="C9" s="19" t="s">
        <v>61</v>
      </c>
      <c r="D9" s="48"/>
      <c r="E9" s="111" t="s">
        <v>108</v>
      </c>
      <c r="F9" s="112"/>
      <c r="G9" s="20">
        <v>35000</v>
      </c>
    </row>
    <row r="10" spans="1:7" ht="15">
      <c r="A10" s="45"/>
      <c r="B10" s="81" t="s">
        <v>1</v>
      </c>
      <c r="C10" s="22" t="s">
        <v>62</v>
      </c>
      <c r="D10" s="49"/>
      <c r="E10" s="113" t="s">
        <v>2</v>
      </c>
      <c r="F10" s="114"/>
      <c r="G10" s="23" t="s">
        <v>109</v>
      </c>
    </row>
    <row r="11" spans="1:7" ht="15">
      <c r="A11" s="45"/>
      <c r="B11" s="81" t="s">
        <v>3</v>
      </c>
      <c r="C11" s="19" t="s">
        <v>63</v>
      </c>
      <c r="D11" s="49"/>
      <c r="E11" s="113" t="s">
        <v>113</v>
      </c>
      <c r="F11" s="114"/>
      <c r="G11" s="24">
        <v>900</v>
      </c>
    </row>
    <row r="12" spans="1:7" ht="11.25" customHeight="1">
      <c r="A12" s="45"/>
      <c r="B12" s="81" t="s">
        <v>4</v>
      </c>
      <c r="C12" s="19" t="s">
        <v>57</v>
      </c>
      <c r="D12" s="49"/>
      <c r="E12" s="82" t="s">
        <v>5</v>
      </c>
      <c r="F12" s="83"/>
      <c r="G12" s="24">
        <f>G9*G11</f>
        <v>31500000</v>
      </c>
    </row>
    <row r="13" spans="1:7" ht="11.25" customHeight="1">
      <c r="A13" s="45"/>
      <c r="B13" s="81" t="s">
        <v>6</v>
      </c>
      <c r="C13" s="25" t="s">
        <v>64</v>
      </c>
      <c r="D13" s="49"/>
      <c r="E13" s="113" t="s">
        <v>7</v>
      </c>
      <c r="F13" s="114"/>
      <c r="G13" s="22" t="s">
        <v>65</v>
      </c>
    </row>
    <row r="14" spans="1:7" ht="13.5" customHeight="1">
      <c r="A14" s="45"/>
      <c r="B14" s="81" t="s">
        <v>8</v>
      </c>
      <c r="C14" s="25" t="s">
        <v>66</v>
      </c>
      <c r="D14" s="49"/>
      <c r="E14" s="113" t="s">
        <v>9</v>
      </c>
      <c r="F14" s="114"/>
      <c r="G14" s="23" t="s">
        <v>110</v>
      </c>
    </row>
    <row r="15" spans="1:7" ht="25.5" customHeight="1">
      <c r="A15" s="45"/>
      <c r="B15" s="81" t="s">
        <v>10</v>
      </c>
      <c r="C15" s="23">
        <v>44166</v>
      </c>
      <c r="D15" s="49"/>
      <c r="E15" s="115" t="s">
        <v>11</v>
      </c>
      <c r="F15" s="116"/>
      <c r="G15" s="19" t="s">
        <v>67</v>
      </c>
    </row>
    <row r="16" spans="1:7" ht="12" customHeight="1">
      <c r="A16" s="45"/>
      <c r="B16" s="50"/>
      <c r="C16" s="51"/>
      <c r="D16" s="48"/>
      <c r="E16" s="48"/>
      <c r="F16" s="48"/>
      <c r="G16" s="52"/>
    </row>
    <row r="17" spans="1:7" ht="12" customHeight="1">
      <c r="A17" s="45"/>
      <c r="B17" s="109" t="s">
        <v>12</v>
      </c>
      <c r="C17" s="110"/>
      <c r="D17" s="110"/>
      <c r="E17" s="110"/>
      <c r="F17" s="110"/>
      <c r="G17" s="110"/>
    </row>
    <row r="18" spans="1:7" ht="12" customHeight="1">
      <c r="A18" s="45"/>
      <c r="B18" s="48"/>
      <c r="C18" s="53"/>
      <c r="D18" s="53"/>
      <c r="E18" s="53"/>
      <c r="F18" s="48"/>
      <c r="G18" s="48"/>
    </row>
    <row r="19" spans="1:7" ht="12" customHeight="1">
      <c r="A19" s="45"/>
      <c r="B19" s="54" t="s">
        <v>13</v>
      </c>
      <c r="C19" s="55"/>
      <c r="D19" s="55"/>
      <c r="E19" s="55"/>
      <c r="F19" s="55"/>
      <c r="G19" s="55"/>
    </row>
    <row r="20" spans="1:7" ht="24" customHeight="1">
      <c r="A20" s="45"/>
      <c r="B20" s="84" t="s">
        <v>14</v>
      </c>
      <c r="C20" s="84" t="s">
        <v>15</v>
      </c>
      <c r="D20" s="84" t="s">
        <v>16</v>
      </c>
      <c r="E20" s="84" t="s">
        <v>17</v>
      </c>
      <c r="F20" s="84" t="s">
        <v>18</v>
      </c>
      <c r="G20" s="84" t="s">
        <v>19</v>
      </c>
    </row>
    <row r="21" spans="1:7" ht="15">
      <c r="A21" s="45"/>
      <c r="B21" s="26" t="s">
        <v>68</v>
      </c>
      <c r="C21" s="27" t="s">
        <v>20</v>
      </c>
      <c r="D21" s="27">
        <v>5</v>
      </c>
      <c r="E21" s="27" t="s">
        <v>69</v>
      </c>
      <c r="F21" s="28">
        <v>15000</v>
      </c>
      <c r="G21" s="29">
        <f t="shared" ref="G21:G30" si="0">F21*D21</f>
        <v>75000</v>
      </c>
    </row>
    <row r="22" spans="1:7" ht="15">
      <c r="A22" s="45"/>
      <c r="B22" s="26" t="s">
        <v>70</v>
      </c>
      <c r="C22" s="27" t="s">
        <v>20</v>
      </c>
      <c r="D22" s="27">
        <v>5</v>
      </c>
      <c r="E22" s="27" t="s">
        <v>69</v>
      </c>
      <c r="F22" s="28">
        <v>15000</v>
      </c>
      <c r="G22" s="29">
        <f t="shared" si="0"/>
        <v>75000</v>
      </c>
    </row>
    <row r="23" spans="1:7" ht="12.75" customHeight="1">
      <c r="A23" s="45"/>
      <c r="B23" s="26" t="s">
        <v>71</v>
      </c>
      <c r="C23" s="27" t="s">
        <v>20</v>
      </c>
      <c r="D23" s="30">
        <v>3</v>
      </c>
      <c r="E23" s="27" t="s">
        <v>72</v>
      </c>
      <c r="F23" s="28">
        <v>15000</v>
      </c>
      <c r="G23" s="29">
        <f t="shared" si="0"/>
        <v>45000</v>
      </c>
    </row>
    <row r="24" spans="1:7" ht="15">
      <c r="A24" s="45"/>
      <c r="B24" s="31" t="s">
        <v>73</v>
      </c>
      <c r="C24" s="32" t="s">
        <v>20</v>
      </c>
      <c r="D24" s="33">
        <v>5</v>
      </c>
      <c r="E24" s="27" t="s">
        <v>74</v>
      </c>
      <c r="F24" s="28">
        <v>15000</v>
      </c>
      <c r="G24" s="29">
        <f t="shared" si="0"/>
        <v>75000</v>
      </c>
    </row>
    <row r="25" spans="1:7" ht="12.75" customHeight="1">
      <c r="A25" s="45"/>
      <c r="B25" s="31" t="s">
        <v>75</v>
      </c>
      <c r="C25" s="32" t="s">
        <v>20</v>
      </c>
      <c r="D25" s="33">
        <v>5</v>
      </c>
      <c r="E25" s="27" t="s">
        <v>76</v>
      </c>
      <c r="F25" s="28">
        <v>15000</v>
      </c>
      <c r="G25" s="29">
        <f t="shared" si="0"/>
        <v>75000</v>
      </c>
    </row>
    <row r="26" spans="1:7" ht="12.75" customHeight="1">
      <c r="A26" s="45"/>
      <c r="B26" s="31" t="s">
        <v>77</v>
      </c>
      <c r="C26" s="32" t="s">
        <v>20</v>
      </c>
      <c r="D26" s="33">
        <v>12</v>
      </c>
      <c r="E26" s="27" t="s">
        <v>78</v>
      </c>
      <c r="F26" s="28">
        <v>15000</v>
      </c>
      <c r="G26" s="29">
        <f t="shared" si="0"/>
        <v>180000</v>
      </c>
    </row>
    <row r="27" spans="1:7" ht="12" customHeight="1">
      <c r="A27" s="45"/>
      <c r="B27" s="31" t="s">
        <v>79</v>
      </c>
      <c r="C27" s="32" t="s">
        <v>20</v>
      </c>
      <c r="D27" s="32">
        <v>4</v>
      </c>
      <c r="E27" s="27" t="s">
        <v>80</v>
      </c>
      <c r="F27" s="28">
        <v>15000</v>
      </c>
      <c r="G27" s="29">
        <f t="shared" si="0"/>
        <v>60000</v>
      </c>
    </row>
    <row r="28" spans="1:7" ht="12" customHeight="1">
      <c r="A28" s="45"/>
      <c r="B28" s="31" t="s">
        <v>81</v>
      </c>
      <c r="C28" s="32" t="s">
        <v>20</v>
      </c>
      <c r="D28" s="32">
        <v>30</v>
      </c>
      <c r="E28" s="27" t="s">
        <v>78</v>
      </c>
      <c r="F28" s="28">
        <v>15000</v>
      </c>
      <c r="G28" s="29">
        <f t="shared" si="0"/>
        <v>450000</v>
      </c>
    </row>
    <row r="29" spans="1:7" ht="12" customHeight="1">
      <c r="A29" s="45"/>
      <c r="B29" s="31" t="s">
        <v>116</v>
      </c>
      <c r="C29" s="32" t="s">
        <v>20</v>
      </c>
      <c r="D29" s="32">
        <v>20</v>
      </c>
      <c r="E29" s="27" t="s">
        <v>83</v>
      </c>
      <c r="F29" s="28">
        <v>20000</v>
      </c>
      <c r="G29" s="29">
        <f t="shared" si="0"/>
        <v>400000</v>
      </c>
    </row>
    <row r="30" spans="1:7" ht="15">
      <c r="A30" s="45"/>
      <c r="B30" s="31" t="s">
        <v>82</v>
      </c>
      <c r="C30" s="32" t="s">
        <v>20</v>
      </c>
      <c r="D30" s="34">
        <v>900</v>
      </c>
      <c r="E30" s="27" t="s">
        <v>83</v>
      </c>
      <c r="F30" s="28">
        <v>20000</v>
      </c>
      <c r="G30" s="29">
        <f t="shared" si="0"/>
        <v>18000000</v>
      </c>
    </row>
    <row r="31" spans="1:7" ht="12.75" customHeight="1">
      <c r="A31" s="45"/>
      <c r="B31" s="56" t="s">
        <v>21</v>
      </c>
      <c r="C31" s="57"/>
      <c r="D31" s="57"/>
      <c r="E31" s="57"/>
      <c r="F31" s="58"/>
      <c r="G31" s="59">
        <f>SUM(G21:G30)</f>
        <v>19435000</v>
      </c>
    </row>
    <row r="32" spans="1:7" ht="12.75" customHeight="1">
      <c r="A32" s="45"/>
      <c r="B32" s="48"/>
      <c r="C32" s="48"/>
      <c r="D32" s="48"/>
      <c r="E32" s="48"/>
      <c r="F32" s="60"/>
      <c r="G32" s="60"/>
    </row>
    <row r="33" spans="1:7" ht="12.75" customHeight="1">
      <c r="A33" s="45"/>
      <c r="B33" s="54" t="s">
        <v>22</v>
      </c>
      <c r="C33" s="61"/>
      <c r="D33" s="61"/>
      <c r="E33" s="61"/>
      <c r="F33" s="55"/>
      <c r="G33" s="55"/>
    </row>
    <row r="34" spans="1:7" ht="24">
      <c r="A34" s="45"/>
      <c r="B34" s="85" t="s">
        <v>14</v>
      </c>
      <c r="C34" s="84" t="s">
        <v>15</v>
      </c>
      <c r="D34" s="84" t="s">
        <v>16</v>
      </c>
      <c r="E34" s="85" t="s">
        <v>17</v>
      </c>
      <c r="F34" s="84" t="s">
        <v>18</v>
      </c>
      <c r="G34" s="85" t="s">
        <v>19</v>
      </c>
    </row>
    <row r="35" spans="1:7" ht="12.75" customHeight="1">
      <c r="A35" s="45"/>
      <c r="B35" s="15"/>
      <c r="C35" s="14"/>
      <c r="D35" s="16"/>
      <c r="E35" s="17"/>
      <c r="F35" s="18"/>
      <c r="G35" s="13"/>
    </row>
    <row r="36" spans="1:7" ht="15">
      <c r="A36" s="45"/>
      <c r="B36" s="62" t="s">
        <v>23</v>
      </c>
      <c r="C36" s="63"/>
      <c r="D36" s="63"/>
      <c r="E36" s="63"/>
      <c r="F36" s="64"/>
      <c r="G36" s="65"/>
    </row>
    <row r="37" spans="1:7" ht="12.75" customHeight="1">
      <c r="A37" s="45"/>
      <c r="B37" s="48"/>
      <c r="C37" s="48"/>
      <c r="D37" s="48"/>
      <c r="E37" s="48"/>
      <c r="F37" s="60"/>
      <c r="G37" s="60"/>
    </row>
    <row r="38" spans="1:7" ht="15">
      <c r="A38" s="45"/>
      <c r="B38" s="54" t="s">
        <v>24</v>
      </c>
      <c r="C38" s="61"/>
      <c r="D38" s="61"/>
      <c r="E38" s="61"/>
      <c r="F38" s="55"/>
      <c r="G38" s="55"/>
    </row>
    <row r="39" spans="1:7" ht="24">
      <c r="A39" s="45"/>
      <c r="B39" s="85" t="s">
        <v>14</v>
      </c>
      <c r="C39" s="85" t="s">
        <v>15</v>
      </c>
      <c r="D39" s="85" t="s">
        <v>16</v>
      </c>
      <c r="E39" s="85" t="s">
        <v>17</v>
      </c>
      <c r="F39" s="84" t="s">
        <v>18</v>
      </c>
      <c r="G39" s="85" t="s">
        <v>19</v>
      </c>
    </row>
    <row r="40" spans="1:7" ht="12.75" customHeight="1">
      <c r="A40" s="45"/>
      <c r="B40" s="26" t="s">
        <v>59</v>
      </c>
      <c r="C40" s="27" t="s">
        <v>115</v>
      </c>
      <c r="D40" s="27">
        <v>2</v>
      </c>
      <c r="E40" s="27" t="s">
        <v>84</v>
      </c>
      <c r="F40" s="28">
        <v>20000</v>
      </c>
      <c r="G40" s="35">
        <f t="shared" ref="G40:G44" si="1">(D40*F40)*1.19</f>
        <v>47600</v>
      </c>
    </row>
    <row r="41" spans="1:7" ht="12.75" customHeight="1">
      <c r="A41" s="45"/>
      <c r="B41" s="26" t="s">
        <v>85</v>
      </c>
      <c r="C41" s="27" t="s">
        <v>115</v>
      </c>
      <c r="D41" s="27">
        <v>1</v>
      </c>
      <c r="E41" s="27" t="s">
        <v>84</v>
      </c>
      <c r="F41" s="28">
        <v>55000</v>
      </c>
      <c r="G41" s="35">
        <f t="shared" si="1"/>
        <v>65450</v>
      </c>
    </row>
    <row r="42" spans="1:7" ht="12.75" customHeight="1">
      <c r="A42" s="45"/>
      <c r="B42" s="26" t="s">
        <v>59</v>
      </c>
      <c r="C42" s="27" t="s">
        <v>115</v>
      </c>
      <c r="D42" s="27">
        <v>2</v>
      </c>
      <c r="E42" s="27" t="s">
        <v>86</v>
      </c>
      <c r="F42" s="28">
        <v>25000</v>
      </c>
      <c r="G42" s="35">
        <f t="shared" si="1"/>
        <v>59500</v>
      </c>
    </row>
    <row r="43" spans="1:7" ht="12.75" customHeight="1">
      <c r="A43" s="45"/>
      <c r="B43" s="36" t="s">
        <v>87</v>
      </c>
      <c r="C43" s="27" t="s">
        <v>115</v>
      </c>
      <c r="D43" s="27">
        <v>1.5</v>
      </c>
      <c r="E43" s="27" t="s">
        <v>86</v>
      </c>
      <c r="F43" s="28">
        <v>25000</v>
      </c>
      <c r="G43" s="35">
        <f t="shared" si="1"/>
        <v>44625</v>
      </c>
    </row>
    <row r="44" spans="1:7" ht="12.75" customHeight="1">
      <c r="A44" s="45"/>
      <c r="B44" s="36" t="s">
        <v>88</v>
      </c>
      <c r="C44" s="27" t="s">
        <v>115</v>
      </c>
      <c r="D44" s="27">
        <v>2</v>
      </c>
      <c r="E44" s="27" t="s">
        <v>89</v>
      </c>
      <c r="F44" s="28">
        <v>25000</v>
      </c>
      <c r="G44" s="35">
        <f t="shared" si="1"/>
        <v>59500</v>
      </c>
    </row>
    <row r="45" spans="1:7" ht="12" customHeight="1">
      <c r="A45" s="45"/>
      <c r="B45" s="56" t="s">
        <v>25</v>
      </c>
      <c r="C45" s="57"/>
      <c r="D45" s="57"/>
      <c r="E45" s="57"/>
      <c r="F45" s="58"/>
      <c r="G45" s="59">
        <f>SUM(G40:G44)</f>
        <v>276675</v>
      </c>
    </row>
    <row r="46" spans="1:7" ht="12" customHeight="1">
      <c r="A46" s="45"/>
      <c r="B46" s="48"/>
      <c r="C46" s="48"/>
      <c r="D46" s="48"/>
      <c r="E46" s="48"/>
      <c r="F46" s="60"/>
      <c r="G46" s="60"/>
    </row>
    <row r="47" spans="1:7" ht="12" customHeight="1">
      <c r="A47" s="45"/>
      <c r="B47" s="54" t="s">
        <v>26</v>
      </c>
      <c r="C47" s="61"/>
      <c r="D47" s="61"/>
      <c r="E47" s="61"/>
      <c r="F47" s="55"/>
      <c r="G47" s="55"/>
    </row>
    <row r="48" spans="1:7" ht="12" customHeight="1">
      <c r="A48" s="45"/>
      <c r="B48" s="84" t="s">
        <v>27</v>
      </c>
      <c r="C48" s="84" t="s">
        <v>28</v>
      </c>
      <c r="D48" s="84" t="s">
        <v>29</v>
      </c>
      <c r="E48" s="84" t="s">
        <v>17</v>
      </c>
      <c r="F48" s="84" t="s">
        <v>18</v>
      </c>
      <c r="G48" s="84" t="s">
        <v>19</v>
      </c>
    </row>
    <row r="49" spans="1:7" ht="12" customHeight="1">
      <c r="A49" s="45"/>
      <c r="B49" s="37" t="s">
        <v>90</v>
      </c>
      <c r="C49" s="27" t="s">
        <v>91</v>
      </c>
      <c r="D49" s="38">
        <v>45000</v>
      </c>
      <c r="E49" s="27" t="s">
        <v>58</v>
      </c>
      <c r="F49" s="39">
        <v>72</v>
      </c>
      <c r="G49" s="29">
        <f t="shared" ref="G49:G57" si="2">(F49*D49)*1.19</f>
        <v>3855600</v>
      </c>
    </row>
    <row r="50" spans="1:7" ht="12" customHeight="1">
      <c r="A50" s="45"/>
      <c r="B50" s="37" t="s">
        <v>92</v>
      </c>
      <c r="C50" s="27" t="s">
        <v>93</v>
      </c>
      <c r="D50" s="27">
        <v>400</v>
      </c>
      <c r="E50" s="30" t="s">
        <v>94</v>
      </c>
      <c r="F50" s="39">
        <v>200</v>
      </c>
      <c r="G50" s="29">
        <f t="shared" si="2"/>
        <v>95200</v>
      </c>
    </row>
    <row r="51" spans="1:7" ht="12.75" customHeight="1">
      <c r="A51" s="45"/>
      <c r="B51" s="37" t="s">
        <v>95</v>
      </c>
      <c r="C51" s="27" t="s">
        <v>93</v>
      </c>
      <c r="D51" s="27">
        <v>280</v>
      </c>
      <c r="E51" s="30" t="s">
        <v>96</v>
      </c>
      <c r="F51" s="39">
        <v>360</v>
      </c>
      <c r="G51" s="29">
        <f t="shared" si="2"/>
        <v>119952</v>
      </c>
    </row>
    <row r="52" spans="1:7" ht="12" customHeight="1">
      <c r="A52" s="45"/>
      <c r="B52" s="37" t="s">
        <v>97</v>
      </c>
      <c r="C52" s="27" t="s">
        <v>93</v>
      </c>
      <c r="D52" s="27">
        <v>300</v>
      </c>
      <c r="E52" s="30" t="s">
        <v>98</v>
      </c>
      <c r="F52" s="39">
        <v>220</v>
      </c>
      <c r="G52" s="29">
        <f t="shared" si="2"/>
        <v>78540</v>
      </c>
    </row>
    <row r="53" spans="1:7" ht="12" customHeight="1">
      <c r="A53" s="45"/>
      <c r="B53" s="37" t="s">
        <v>99</v>
      </c>
      <c r="C53" s="27" t="s">
        <v>60</v>
      </c>
      <c r="D53" s="27">
        <v>5</v>
      </c>
      <c r="E53" s="30" t="s">
        <v>100</v>
      </c>
      <c r="F53" s="39">
        <v>25000</v>
      </c>
      <c r="G53" s="29">
        <f t="shared" si="2"/>
        <v>148750</v>
      </c>
    </row>
    <row r="54" spans="1:7" ht="12" customHeight="1">
      <c r="A54" s="45"/>
      <c r="B54" s="37" t="s">
        <v>101</v>
      </c>
      <c r="C54" s="27" t="s">
        <v>60</v>
      </c>
      <c r="D54" s="27">
        <v>3</v>
      </c>
      <c r="E54" s="30" t="s">
        <v>100</v>
      </c>
      <c r="F54" s="39">
        <v>28000</v>
      </c>
      <c r="G54" s="29">
        <f t="shared" si="2"/>
        <v>99960</v>
      </c>
    </row>
    <row r="55" spans="1:7" ht="12" customHeight="1">
      <c r="A55" s="45"/>
      <c r="B55" s="37" t="s">
        <v>102</v>
      </c>
      <c r="C55" s="27" t="s">
        <v>103</v>
      </c>
      <c r="D55" s="27">
        <v>5</v>
      </c>
      <c r="E55" s="30" t="s">
        <v>94</v>
      </c>
      <c r="F55" s="39">
        <v>12900</v>
      </c>
      <c r="G55" s="29">
        <f t="shared" si="2"/>
        <v>76755</v>
      </c>
    </row>
    <row r="56" spans="1:7" ht="12" customHeight="1">
      <c r="A56" s="45"/>
      <c r="B56" s="26" t="s">
        <v>104</v>
      </c>
      <c r="C56" s="27" t="s">
        <v>60</v>
      </c>
      <c r="D56" s="27">
        <v>1</v>
      </c>
      <c r="E56" s="27" t="s">
        <v>105</v>
      </c>
      <c r="F56" s="39">
        <v>48000</v>
      </c>
      <c r="G56" s="29">
        <f t="shared" si="2"/>
        <v>57120</v>
      </c>
    </row>
    <row r="57" spans="1:7" ht="12" customHeight="1">
      <c r="A57" s="45"/>
      <c r="B57" s="36" t="s">
        <v>106</v>
      </c>
      <c r="C57" s="40" t="s">
        <v>93</v>
      </c>
      <c r="D57" s="40">
        <v>357</v>
      </c>
      <c r="E57" s="41" t="s">
        <v>107</v>
      </c>
      <c r="F57" s="42">
        <v>3250</v>
      </c>
      <c r="G57" s="29">
        <f t="shared" si="2"/>
        <v>1380697.5</v>
      </c>
    </row>
    <row r="58" spans="1:7" ht="12.75" customHeight="1">
      <c r="A58" s="45"/>
      <c r="B58" s="66" t="s">
        <v>30</v>
      </c>
      <c r="C58" s="67"/>
      <c r="D58" s="67"/>
      <c r="E58" s="67"/>
      <c r="F58" s="68"/>
      <c r="G58" s="69">
        <f>SUM(G49:G57)</f>
        <v>5912574.5</v>
      </c>
    </row>
    <row r="59" spans="1:7" ht="10.5" customHeight="1">
      <c r="A59" s="45"/>
      <c r="B59" s="48"/>
      <c r="C59" s="48"/>
      <c r="D59" s="48"/>
      <c r="E59" s="70"/>
      <c r="F59" s="60"/>
      <c r="G59" s="60"/>
    </row>
    <row r="60" spans="1:7" ht="11.25" customHeight="1">
      <c r="B60" s="54" t="s">
        <v>31</v>
      </c>
      <c r="C60" s="61"/>
      <c r="D60" s="61"/>
      <c r="E60" s="61"/>
      <c r="F60" s="55"/>
      <c r="G60" s="55"/>
    </row>
    <row r="61" spans="1:7" ht="11.25" customHeight="1">
      <c r="B61" s="85" t="s">
        <v>32</v>
      </c>
      <c r="C61" s="84" t="s">
        <v>28</v>
      </c>
      <c r="D61" s="84" t="s">
        <v>29</v>
      </c>
      <c r="E61" s="85" t="s">
        <v>17</v>
      </c>
      <c r="F61" s="84" t="s">
        <v>18</v>
      </c>
      <c r="G61" s="85" t="s">
        <v>19</v>
      </c>
    </row>
    <row r="62" spans="1:7" ht="11.25" customHeight="1">
      <c r="B62" s="21"/>
      <c r="C62" s="43"/>
      <c r="D62" s="43"/>
      <c r="E62" s="43"/>
      <c r="F62" s="44"/>
      <c r="G62" s="44"/>
    </row>
    <row r="63" spans="1:7" ht="11.25" customHeight="1">
      <c r="B63" s="66" t="s">
        <v>33</v>
      </c>
      <c r="C63" s="67"/>
      <c r="D63" s="67"/>
      <c r="E63" s="67"/>
      <c r="F63" s="68"/>
      <c r="G63" s="69"/>
    </row>
    <row r="64" spans="1:7" ht="11.25" customHeight="1">
      <c r="B64" s="48"/>
      <c r="C64" s="48"/>
      <c r="D64" s="48"/>
      <c r="E64" s="48"/>
      <c r="F64" s="60"/>
      <c r="G64" s="60"/>
    </row>
    <row r="65" spans="2:7" ht="11.25" customHeight="1">
      <c r="B65" s="54" t="s">
        <v>34</v>
      </c>
      <c r="C65" s="71"/>
      <c r="D65" s="71"/>
      <c r="E65" s="71"/>
      <c r="F65" s="71"/>
      <c r="G65" s="72">
        <f>G31+G45+G58+G63+G36</f>
        <v>25624249.5</v>
      </c>
    </row>
    <row r="66" spans="2:7" ht="11.25" customHeight="1">
      <c r="B66" s="73" t="s">
        <v>35</v>
      </c>
      <c r="C66" s="74"/>
      <c r="D66" s="74"/>
      <c r="E66" s="74"/>
      <c r="F66" s="74"/>
      <c r="G66" s="75">
        <f>G65*0.05</f>
        <v>1281212.4750000001</v>
      </c>
    </row>
    <row r="67" spans="2:7" ht="11.25" customHeight="1">
      <c r="B67" s="54" t="s">
        <v>36</v>
      </c>
      <c r="C67" s="71"/>
      <c r="D67" s="71"/>
      <c r="E67" s="71"/>
      <c r="F67" s="71"/>
      <c r="G67" s="72">
        <f>G66+G65</f>
        <v>26905461.975000001</v>
      </c>
    </row>
    <row r="68" spans="2:7" ht="11.25" customHeight="1">
      <c r="B68" s="73" t="s">
        <v>37</v>
      </c>
      <c r="C68" s="74"/>
      <c r="D68" s="74"/>
      <c r="E68" s="74"/>
      <c r="F68" s="74"/>
      <c r="G68" s="75">
        <f>G12</f>
        <v>31500000</v>
      </c>
    </row>
    <row r="69" spans="2:7" ht="11.25" customHeight="1">
      <c r="B69" s="54" t="s">
        <v>38</v>
      </c>
      <c r="C69" s="76"/>
      <c r="D69" s="76"/>
      <c r="E69" s="76"/>
      <c r="F69" s="76"/>
      <c r="G69" s="77">
        <f>G68-G67</f>
        <v>4594538.0249999985</v>
      </c>
    </row>
    <row r="70" spans="2:7" ht="11.25" customHeight="1">
      <c r="B70" s="6" t="s">
        <v>39</v>
      </c>
      <c r="C70" s="7"/>
      <c r="D70" s="7"/>
      <c r="E70" s="7"/>
      <c r="F70" s="7"/>
      <c r="G70" s="3"/>
    </row>
    <row r="71" spans="2:7" ht="11.25" customHeight="1">
      <c r="B71" s="8"/>
      <c r="C71" s="7"/>
      <c r="D71" s="7"/>
      <c r="E71" s="7"/>
      <c r="F71" s="7"/>
      <c r="G71" s="3"/>
    </row>
    <row r="72" spans="2:7" ht="11.25" customHeight="1">
      <c r="B72" s="78" t="s">
        <v>40</v>
      </c>
      <c r="C72" s="5"/>
      <c r="D72" s="5"/>
      <c r="E72" s="5"/>
      <c r="F72" s="5"/>
      <c r="G72" s="3"/>
    </row>
    <row r="73" spans="2:7" ht="11.25" customHeight="1">
      <c r="B73" s="92" t="s">
        <v>41</v>
      </c>
      <c r="C73" s="86"/>
      <c r="D73" s="86"/>
      <c r="E73" s="86"/>
      <c r="F73" s="86"/>
      <c r="G73" s="87"/>
    </row>
    <row r="74" spans="2:7" ht="11.25" customHeight="1">
      <c r="B74" s="88" t="s">
        <v>42</v>
      </c>
      <c r="C74" s="5"/>
      <c r="D74" s="5"/>
      <c r="E74" s="5"/>
      <c r="F74" s="79"/>
      <c r="G74" s="89"/>
    </row>
    <row r="75" spans="2:7" ht="11.25" customHeight="1">
      <c r="B75" s="88" t="s">
        <v>43</v>
      </c>
      <c r="C75" s="5"/>
      <c r="D75" s="5"/>
      <c r="E75" s="5"/>
      <c r="F75" s="5"/>
      <c r="G75" s="89"/>
    </row>
    <row r="76" spans="2:7" ht="11.25" customHeight="1">
      <c r="B76" s="88" t="s">
        <v>44</v>
      </c>
      <c r="C76" s="5"/>
      <c r="D76" s="5"/>
      <c r="E76" s="5"/>
      <c r="F76" s="5"/>
      <c r="G76" s="89"/>
    </row>
    <row r="77" spans="2:7" ht="11.25" customHeight="1">
      <c r="B77" s="88" t="s">
        <v>45</v>
      </c>
      <c r="C77" s="5"/>
      <c r="D77" s="5"/>
      <c r="E77" s="5"/>
      <c r="F77" s="5"/>
      <c r="G77" s="89"/>
    </row>
    <row r="78" spans="2:7" ht="11.25" customHeight="1">
      <c r="B78" s="93" t="s">
        <v>46</v>
      </c>
      <c r="C78" s="90"/>
      <c r="D78" s="90"/>
      <c r="E78" s="90"/>
      <c r="F78" s="90"/>
      <c r="G78" s="91"/>
    </row>
    <row r="79" spans="2:7" ht="11.25" customHeight="1">
      <c r="B79" s="10"/>
      <c r="C79" s="5"/>
      <c r="D79" s="5"/>
      <c r="E79" s="5"/>
      <c r="F79" s="5"/>
      <c r="G79" s="3"/>
    </row>
    <row r="80" spans="2:7" ht="11.25" customHeight="1">
      <c r="B80" s="107" t="s">
        <v>47</v>
      </c>
      <c r="C80" s="108"/>
      <c r="D80" s="94"/>
      <c r="E80" s="1"/>
      <c r="F80" s="1"/>
      <c r="G80" s="3"/>
    </row>
    <row r="81" spans="2:7" ht="11.25" customHeight="1">
      <c r="B81" s="95" t="s">
        <v>32</v>
      </c>
      <c r="C81" s="95" t="s">
        <v>48</v>
      </c>
      <c r="D81" s="96" t="s">
        <v>49</v>
      </c>
      <c r="E81" s="1"/>
      <c r="F81" s="1"/>
      <c r="G81" s="3"/>
    </row>
    <row r="82" spans="2:7" ht="11.25" customHeight="1">
      <c r="B82" s="97" t="s">
        <v>50</v>
      </c>
      <c r="C82" s="98">
        <f>+G31</f>
        <v>19435000</v>
      </c>
      <c r="D82" s="99">
        <f>+C82/C88</f>
        <v>0.72234403624284915</v>
      </c>
      <c r="E82" s="1"/>
      <c r="F82" s="1"/>
      <c r="G82" s="3"/>
    </row>
    <row r="83" spans="2:7" ht="11.25" customHeight="1">
      <c r="B83" s="97" t="s">
        <v>51</v>
      </c>
      <c r="C83" s="100">
        <f>+G36</f>
        <v>0</v>
      </c>
      <c r="D83" s="99">
        <f>+C83/C88</f>
        <v>0</v>
      </c>
      <c r="E83" s="1"/>
      <c r="F83" s="1"/>
      <c r="G83" s="3"/>
    </row>
    <row r="84" spans="2:7" ht="11.25" customHeight="1">
      <c r="B84" s="97" t="s">
        <v>52</v>
      </c>
      <c r="C84" s="98">
        <f>+G45</f>
        <v>276675</v>
      </c>
      <c r="D84" s="99">
        <f>(C84/C88)</f>
        <v>1.0283228002443544E-2</v>
      </c>
      <c r="E84" s="1"/>
      <c r="F84" s="1"/>
      <c r="G84" s="3"/>
    </row>
    <row r="85" spans="2:7" ht="11.25" customHeight="1">
      <c r="B85" s="97" t="s">
        <v>27</v>
      </c>
      <c r="C85" s="98">
        <f>+G58</f>
        <v>5912574.5</v>
      </c>
      <c r="D85" s="99">
        <f>(C85/C88)</f>
        <v>0.21975368813565965</v>
      </c>
      <c r="E85" s="1"/>
      <c r="F85" s="1"/>
      <c r="G85" s="3"/>
    </row>
    <row r="86" spans="2:7" ht="11.25" customHeight="1">
      <c r="B86" s="97" t="s">
        <v>53</v>
      </c>
      <c r="C86" s="101">
        <f>+G63</f>
        <v>0</v>
      </c>
      <c r="D86" s="99">
        <f>(C86/C88)</f>
        <v>0</v>
      </c>
      <c r="E86" s="2"/>
      <c r="F86" s="2"/>
      <c r="G86" s="3"/>
    </row>
    <row r="87" spans="2:7" ht="11.25" customHeight="1">
      <c r="B87" s="97" t="s">
        <v>54</v>
      </c>
      <c r="C87" s="101">
        <f>+G66</f>
        <v>1281212.4750000001</v>
      </c>
      <c r="D87" s="99">
        <f>(C87/C88)</f>
        <v>4.7619047619047616E-2</v>
      </c>
      <c r="E87" s="2"/>
      <c r="F87" s="2"/>
      <c r="G87" s="3"/>
    </row>
    <row r="88" spans="2:7" ht="11.25" customHeight="1">
      <c r="B88" s="95" t="s">
        <v>55</v>
      </c>
      <c r="C88" s="102">
        <f>SUM(C82:C87)</f>
        <v>26905461.975000001</v>
      </c>
      <c r="D88" s="103">
        <f>SUM(D82:D87)</f>
        <v>1</v>
      </c>
      <c r="E88" s="2"/>
      <c r="F88" s="2"/>
      <c r="G88" s="3"/>
    </row>
    <row r="89" spans="2:7" ht="11.25" customHeight="1">
      <c r="B89" s="8"/>
      <c r="C89" s="7"/>
      <c r="D89" s="7"/>
      <c r="E89" s="7"/>
      <c r="F89" s="7"/>
      <c r="G89" s="3"/>
    </row>
    <row r="90" spans="2:7" ht="11.25" customHeight="1">
      <c r="B90" s="9"/>
      <c r="C90" s="7"/>
      <c r="D90" s="7"/>
      <c r="E90" s="7"/>
      <c r="F90" s="7"/>
      <c r="G90" s="3"/>
    </row>
    <row r="91" spans="2:7" ht="11.25" customHeight="1">
      <c r="B91" s="104"/>
      <c r="C91" s="105" t="s">
        <v>114</v>
      </c>
      <c r="D91" s="104"/>
      <c r="E91" s="104"/>
      <c r="F91" s="2"/>
      <c r="G91" s="3"/>
    </row>
    <row r="92" spans="2:7" ht="11.25" customHeight="1">
      <c r="B92" s="95" t="s">
        <v>111</v>
      </c>
      <c r="C92" s="106">
        <v>25000</v>
      </c>
      <c r="D92" s="106">
        <v>35000</v>
      </c>
      <c r="E92" s="106">
        <v>40000</v>
      </c>
      <c r="F92" s="12"/>
      <c r="G92" s="4"/>
    </row>
    <row r="93" spans="2:7" ht="11.25" customHeight="1">
      <c r="B93" s="95" t="s">
        <v>112</v>
      </c>
      <c r="C93" s="102">
        <f>(G67/C92)</f>
        <v>1076.2184790000001</v>
      </c>
      <c r="D93" s="102">
        <f>(G67/D92)</f>
        <v>768.727485</v>
      </c>
      <c r="E93" s="102">
        <f>(G67/E92)</f>
        <v>672.63654937500007</v>
      </c>
      <c r="F93" s="12"/>
      <c r="G93" s="4"/>
    </row>
    <row r="94" spans="2:7" ht="11.25" customHeight="1">
      <c r="B94" s="11" t="s">
        <v>56</v>
      </c>
      <c r="C94" s="5"/>
      <c r="D94" s="5"/>
      <c r="E94" s="5"/>
      <c r="F94" s="5"/>
      <c r="G94" s="5"/>
    </row>
  </sheetData>
  <mergeCells count="8">
    <mergeCell ref="B80:C80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</vt:lpstr>
      <vt:lpstr>FRUTILLA!Área_de_impresión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2021-02-19T02:11:04Z</dcterms:modified>
</cp:coreProperties>
</file>