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rambuesa en Producción" sheetId="1" r:id="rId1"/>
  </sheets>
  <definedNames/>
  <calcPr fullCalcOnLoad="1"/>
</workbook>
</file>

<file path=xl/sharedStrings.xml><?xml version="1.0" encoding="utf-8"?>
<sst xmlns="http://schemas.openxmlformats.org/spreadsheetml/2006/main" count="171" uniqueCount="120">
  <si>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</si>
  <si>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</si>
  <si>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</si>
  <si>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</si>
  <si>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</si>
  <si>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</si>
  <si>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</si>
  <si>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</si>
  <si>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</si>
  <si>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</si>
  <si>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</si>
  <si>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</si>
  <si>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</si>
  <si>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</si>
  <si>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</si>
  <si>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</si>
  <si>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</si>
  <si>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</si>
  <si>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</si>
  <si>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</si>
  <si>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</si>
  <si>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</si>
  <si>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Octubre-Marzo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</si>
  <si>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</si>
  <si>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</si>
  <si>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</si>
  <si>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</si>
  <si>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</si>
  <si>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</si>
  <si>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</si>
  <si>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</si>
  <si>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</si>
  <si>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</si>
  <si>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</si>
  <si>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</si>
  <si>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</si>
  <si>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</si>
  <si>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</si>
  <si>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</si>
  <si>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</si>
  <si>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</si>
  <si>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</si>
  <si>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</si>
  <si>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</si>
  <si>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</si>
  <si>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</si>
  <si>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</si>
  <si>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</si>
  <si>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</si>
  <si>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</si>
  <si>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</si>
  <si>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</si>
  <si>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</si>
  <si>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</si>
  <si>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</si>
  <si>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</si>
  <si>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</si>
  <si>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</si>
  <si>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</si>
  <si>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</si>
  <si>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</si>
  <si>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</si>
  <si>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</si>
  <si>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</si>
  <si>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</si>
  <si>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</si>
  <si>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</si>
  <si>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Traslados </t>
  </si>
  <si>
    <t>MEEKER</t>
  </si>
  <si>
    <t>ALTO</t>
  </si>
  <si>
    <t>DE LOS RIOS</t>
  </si>
  <si>
    <t>PAILLACO</t>
  </si>
  <si>
    <t>RENDIMIENTO (KG./Há.)</t>
  </si>
  <si>
    <t>Dic-Enero</t>
  </si>
  <si>
    <t>PRECIO ESPERADO ($/Kg.)</t>
  </si>
  <si>
    <t>Exportadora</t>
  </si>
  <si>
    <t xml:space="preserve">Riego  </t>
  </si>
  <si>
    <t>Octubre Marzo</t>
  </si>
  <si>
    <t>Poda,  Amarra</t>
  </si>
  <si>
    <t xml:space="preserve">Mantención </t>
  </si>
  <si>
    <t>Fertilización</t>
  </si>
  <si>
    <t>Control Malezas</t>
  </si>
  <si>
    <t>Aplicación Pesticidas</t>
  </si>
  <si>
    <t>Agosto-Noviembre</t>
  </si>
  <si>
    <t>Septiembre-Diciembre</t>
  </si>
  <si>
    <t>Septiembre-Febrero</t>
  </si>
  <si>
    <t>Picar Caña ( Sarmiento)</t>
  </si>
  <si>
    <t>Junio</t>
  </si>
  <si>
    <t>Aplicar Cal</t>
  </si>
  <si>
    <t>Mayo-Junio</t>
  </si>
  <si>
    <t>julio</t>
  </si>
  <si>
    <t xml:space="preserve">Rastraje </t>
  </si>
  <si>
    <t>Aporca</t>
  </si>
  <si>
    <t>Agosto</t>
  </si>
  <si>
    <t>Septiembre-febrero</t>
  </si>
  <si>
    <t>Can 27</t>
  </si>
  <si>
    <t>Mezcla Berries</t>
  </si>
  <si>
    <t>Soprocal</t>
  </si>
  <si>
    <t>Kg.</t>
  </si>
  <si>
    <t>Basta ( Contacto)</t>
  </si>
  <si>
    <t>FUNGUICIDAS</t>
  </si>
  <si>
    <t>ABONO FOLIAR</t>
  </si>
  <si>
    <t>Defender Calcio</t>
  </si>
  <si>
    <t xml:space="preserve">Terra Sorb </t>
  </si>
  <si>
    <t>Lt</t>
  </si>
  <si>
    <t>Diciembre -Enero</t>
  </si>
  <si>
    <t>Bifentril</t>
  </si>
  <si>
    <t>Mastercop</t>
  </si>
  <si>
    <t>Diciembre-Enero</t>
  </si>
  <si>
    <t>Cosecha Manual</t>
  </si>
  <si>
    <t>3. Precio esperado por ventas corresponde a precio puesto en Planta Procesadora</t>
  </si>
  <si>
    <t>Dic.- Enero</t>
  </si>
  <si>
    <t>Amarex Repelente)</t>
  </si>
  <si>
    <t>BC-1.000</t>
  </si>
  <si>
    <t>Heladas ,Sequía</t>
  </si>
  <si>
    <t>Rendimiento (Kg/hà)</t>
  </si>
  <si>
    <t>Costo unitario ($/Kg) (*)</t>
  </si>
  <si>
    <t>ESCENARIOS COSTO UNITARIO  ($/kg)</t>
  </si>
  <si>
    <t>marzo(21)</t>
  </si>
  <si>
    <t>FRAMBUESA (AÑO 3)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</si>
</sst>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340A]dddd\,\ d\ &quot;de&quot;\ mmmm\ &quot;de&quot;\ yyyy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%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8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49" fontId="5" fillId="33" borderId="11" xfId="0" applyNumberFormat="1" applyFont="1" applyFill="1" applyBorder="1" applyAlignment="1">
      <alignment wrapText="1"/>
    </xf>
    <xf numFmtId="49" fontId="5" fillId="33" borderId="11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right" wrapText="1"/>
    </xf>
    <xf numFmtId="14" fontId="5" fillId="33" borderId="11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wrapText="1"/>
    </xf>
    <xf numFmtId="14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justify" wrapText="1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49" fontId="2" fillId="34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wrapText="1"/>
    </xf>
    <xf numFmtId="49" fontId="8" fillId="35" borderId="11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49" fontId="2" fillId="34" borderId="2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49" fontId="2" fillId="35" borderId="20" xfId="0" applyNumberFormat="1" applyFont="1" applyFill="1" applyBorder="1" applyAlignment="1">
      <alignment horizontal="center" vertical="center"/>
    </xf>
    <xf numFmtId="49" fontId="2" fillId="35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49" fontId="4" fillId="35" borderId="20" xfId="0" applyNumberFormat="1" applyFont="1" applyFill="1" applyBorder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vertic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49" fontId="2" fillId="35" borderId="18" xfId="0" applyNumberFormat="1" applyFont="1" applyFill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173" fontId="5" fillId="33" borderId="11" xfId="0" applyNumberFormat="1" applyFont="1" applyFill="1" applyBorder="1" applyAlignment="1">
      <alignment/>
    </xf>
    <xf numFmtId="49" fontId="10" fillId="35" borderId="25" xfId="0" applyNumberFormat="1" applyFont="1" applyFill="1" applyBorder="1" applyAlignment="1">
      <alignment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vertical="center"/>
    </xf>
    <xf numFmtId="3" fontId="10" fillId="35" borderId="25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6" xfId="0" applyNumberFormat="1" applyFont="1" applyFill="1" applyBorder="1" applyAlignment="1">
      <alignment vertical="center"/>
    </xf>
    <xf numFmtId="3" fontId="14" fillId="33" borderId="11" xfId="0" applyNumberFormat="1" applyFont="1" applyFill="1" applyBorder="1" applyAlignment="1">
      <alignment vertical="center"/>
    </xf>
    <xf numFmtId="0" fontId="14" fillId="33" borderId="11" xfId="0" applyNumberFormat="1" applyFont="1" applyFill="1" applyBorder="1" applyAlignment="1">
      <alignment vertical="center"/>
    </xf>
    <xf numFmtId="175" fontId="14" fillId="33" borderId="11" xfId="0" applyNumberFormat="1" applyFont="1" applyFill="1" applyBorder="1" applyAlignment="1">
      <alignment vertical="center"/>
    </xf>
    <xf numFmtId="0" fontId="11" fillId="36" borderId="27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28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49" fontId="2" fillId="34" borderId="29" xfId="0" applyNumberFormat="1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174" fontId="2" fillId="34" borderId="31" xfId="0" applyNumberFormat="1" applyFont="1" applyFill="1" applyBorder="1" applyAlignment="1">
      <alignment vertical="center"/>
    </xf>
    <xf numFmtId="49" fontId="2" fillId="35" borderId="32" xfId="0" applyNumberFormat="1" applyFont="1" applyFill="1" applyBorder="1" applyAlignment="1">
      <alignment vertical="center"/>
    </xf>
    <xf numFmtId="174" fontId="2" fillId="35" borderId="33" xfId="0" applyNumberFormat="1" applyFont="1" applyFill="1" applyBorder="1" applyAlignment="1">
      <alignment vertical="center"/>
    </xf>
    <xf numFmtId="49" fontId="2" fillId="34" borderId="32" xfId="0" applyNumberFormat="1" applyFont="1" applyFill="1" applyBorder="1" applyAlignment="1">
      <alignment vertical="center"/>
    </xf>
    <xf numFmtId="174" fontId="2" fillId="34" borderId="33" xfId="0" applyNumberFormat="1" applyFont="1" applyFill="1" applyBorder="1" applyAlignment="1">
      <alignment vertical="center"/>
    </xf>
    <xf numFmtId="49" fontId="2" fillId="34" borderId="34" xfId="0" applyNumberFormat="1" applyFont="1" applyFill="1" applyBorder="1" applyAlignment="1">
      <alignment vertical="center"/>
    </xf>
    <xf numFmtId="0" fontId="11" fillId="34" borderId="35" xfId="0" applyFont="1" applyFill="1" applyBorder="1" applyAlignment="1">
      <alignment vertical="center"/>
    </xf>
    <xf numFmtId="174" fontId="2" fillId="38" borderId="36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37" xfId="0" applyNumberFormat="1" applyFont="1" applyFill="1" applyBorder="1" applyAlignment="1">
      <alignment vertical="center"/>
    </xf>
    <xf numFmtId="49" fontId="16" fillId="37" borderId="38" xfId="0" applyNumberFormat="1" applyFont="1" applyFill="1" applyBorder="1" applyAlignment="1">
      <alignment/>
    </xf>
    <xf numFmtId="49" fontId="14" fillId="33" borderId="39" xfId="0" applyNumberFormat="1" applyFont="1" applyFill="1" applyBorder="1" applyAlignment="1">
      <alignment vertical="center"/>
    </xf>
    <xf numFmtId="49" fontId="14" fillId="37" borderId="40" xfId="0" applyNumberFormat="1" applyFont="1" applyFill="1" applyBorder="1" applyAlignment="1">
      <alignment vertical="center"/>
    </xf>
    <xf numFmtId="175" fontId="14" fillId="37" borderId="41" xfId="0" applyNumberFormat="1" applyFont="1" applyFill="1" applyBorder="1" applyAlignment="1">
      <alignment vertical="center"/>
    </xf>
    <xf numFmtId="9" fontId="14" fillId="37" borderId="42" xfId="0" applyNumberFormat="1" applyFont="1" applyFill="1" applyBorder="1" applyAlignment="1">
      <alignment vertical="center"/>
    </xf>
    <xf numFmtId="0" fontId="16" fillId="39" borderId="43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44" xfId="0" applyNumberFormat="1" applyFont="1" applyFill="1" applyBorder="1" applyAlignment="1">
      <alignment vertical="center"/>
    </xf>
    <xf numFmtId="0" fontId="16" fillId="33" borderId="45" xfId="0" applyFont="1" applyFill="1" applyBorder="1" applyAlignment="1">
      <alignment/>
    </xf>
    <xf numFmtId="0" fontId="16" fillId="33" borderId="46" xfId="0" applyFont="1" applyFill="1" applyBorder="1" applyAlignment="1">
      <alignment/>
    </xf>
    <xf numFmtId="49" fontId="16" fillId="33" borderId="47" xfId="0" applyNumberFormat="1" applyFont="1" applyFill="1" applyBorder="1" applyAlignment="1">
      <alignment vertical="center"/>
    </xf>
    <xf numFmtId="0" fontId="16" fillId="33" borderId="48" xfId="0" applyFont="1" applyFill="1" applyBorder="1" applyAlignment="1">
      <alignment/>
    </xf>
    <xf numFmtId="49" fontId="16" fillId="33" borderId="49" xfId="0" applyNumberFormat="1" applyFont="1" applyFill="1" applyBorder="1" applyAlignment="1">
      <alignment vertical="center"/>
    </xf>
    <xf numFmtId="0" fontId="16" fillId="33" borderId="50" xfId="0" applyFont="1" applyFill="1" applyBorder="1" applyAlignment="1">
      <alignment/>
    </xf>
    <xf numFmtId="0" fontId="16" fillId="33" borderId="51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7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2" xfId="0" applyFont="1" applyFill="1" applyBorder="1" applyAlignment="1">
      <alignment vertical="center"/>
    </xf>
    <xf numFmtId="49" fontId="14" fillId="37" borderId="53" xfId="0" applyNumberFormat="1" applyFont="1" applyFill="1" applyBorder="1" applyAlignment="1">
      <alignment vertical="center"/>
    </xf>
    <xf numFmtId="0" fontId="14" fillId="37" borderId="54" xfId="0" applyNumberFormat="1" applyFont="1" applyFill="1" applyBorder="1" applyAlignment="1">
      <alignment vertical="center"/>
    </xf>
    <xf numFmtId="0" fontId="14" fillId="37" borderId="55" xfId="0" applyNumberFormat="1" applyFont="1" applyFill="1" applyBorder="1" applyAlignment="1">
      <alignment vertical="center"/>
    </xf>
    <xf numFmtId="175" fontId="14" fillId="37" borderId="42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16" fillId="0" borderId="56" xfId="0" applyFont="1" applyBorder="1" applyAlignment="1">
      <alignment horizontal="right" vertical="center"/>
    </xf>
    <xf numFmtId="49" fontId="5" fillId="33" borderId="57" xfId="0" applyNumberFormat="1" applyFont="1" applyFill="1" applyBorder="1" applyAlignment="1">
      <alignment wrapText="1"/>
    </xf>
    <xf numFmtId="49" fontId="5" fillId="33" borderId="57" xfId="0" applyNumberFormat="1" applyFont="1" applyFill="1" applyBorder="1" applyAlignment="1">
      <alignment horizontal="center" wrapText="1"/>
    </xf>
    <xf numFmtId="0" fontId="5" fillId="33" borderId="57" xfId="0" applyNumberFormat="1" applyFont="1" applyFill="1" applyBorder="1" applyAlignment="1">
      <alignment wrapText="1"/>
    </xf>
    <xf numFmtId="49" fontId="5" fillId="33" borderId="57" xfId="0" applyNumberFormat="1" applyFont="1" applyFill="1" applyBorder="1" applyAlignment="1">
      <alignment horizontal="right" wrapText="1"/>
    </xf>
    <xf numFmtId="3" fontId="5" fillId="33" borderId="57" xfId="0" applyNumberFormat="1" applyFont="1" applyFill="1" applyBorder="1" applyAlignment="1">
      <alignment horizontal="right" wrapText="1"/>
    </xf>
    <xf numFmtId="49" fontId="8" fillId="35" borderId="58" xfId="0" applyNumberFormat="1" applyFont="1" applyFill="1" applyBorder="1" applyAlignment="1">
      <alignment vertical="center"/>
    </xf>
    <xf numFmtId="0" fontId="8" fillId="35" borderId="58" xfId="0" applyFont="1" applyFill="1" applyBorder="1" applyAlignment="1">
      <alignment horizontal="center" vertical="center"/>
    </xf>
    <xf numFmtId="0" fontId="8" fillId="35" borderId="58" xfId="0" applyFont="1" applyFill="1" applyBorder="1" applyAlignment="1">
      <alignment vertical="center"/>
    </xf>
    <xf numFmtId="3" fontId="8" fillId="35" borderId="58" xfId="0" applyNumberFormat="1" applyFont="1" applyFill="1" applyBorder="1" applyAlignment="1">
      <alignment vertical="center"/>
    </xf>
    <xf numFmtId="49" fontId="5" fillId="33" borderId="59" xfId="0" applyNumberFormat="1" applyFont="1" applyFill="1" applyBorder="1" applyAlignment="1">
      <alignment wrapText="1"/>
    </xf>
    <xf numFmtId="49" fontId="5" fillId="33" borderId="59" xfId="0" applyNumberFormat="1" applyFont="1" applyFill="1" applyBorder="1" applyAlignment="1">
      <alignment horizontal="center" wrapText="1"/>
    </xf>
    <xf numFmtId="0" fontId="5" fillId="33" borderId="59" xfId="0" applyNumberFormat="1" applyFont="1" applyFill="1" applyBorder="1" applyAlignment="1">
      <alignment wrapText="1"/>
    </xf>
    <xf numFmtId="49" fontId="5" fillId="33" borderId="59" xfId="0" applyNumberFormat="1" applyFont="1" applyFill="1" applyBorder="1" applyAlignment="1">
      <alignment horizontal="right" wrapText="1"/>
    </xf>
    <xf numFmtId="3" fontId="5" fillId="33" borderId="59" xfId="0" applyNumberFormat="1" applyFont="1" applyFill="1" applyBorder="1" applyAlignment="1">
      <alignment horizontal="right" wrapText="1"/>
    </xf>
    <xf numFmtId="49" fontId="5" fillId="33" borderId="57" xfId="0" applyNumberFormat="1" applyFont="1" applyFill="1" applyBorder="1" applyAlignment="1">
      <alignment/>
    </xf>
    <xf numFmtId="49" fontId="5" fillId="33" borderId="57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/>
    </xf>
    <xf numFmtId="49" fontId="5" fillId="33" borderId="59" xfId="0" applyNumberFormat="1" applyFont="1" applyFill="1" applyBorder="1" applyAlignment="1">
      <alignment horizontal="center"/>
    </xf>
    <xf numFmtId="0" fontId="5" fillId="33" borderId="59" xfId="0" applyNumberFormat="1" applyFont="1" applyFill="1" applyBorder="1" applyAlignment="1">
      <alignment/>
    </xf>
    <xf numFmtId="3" fontId="5" fillId="33" borderId="59" xfId="0" applyNumberFormat="1" applyFont="1" applyFill="1" applyBorder="1" applyAlignment="1">
      <alignment/>
    </xf>
    <xf numFmtId="49" fontId="9" fillId="33" borderId="57" xfId="0" applyNumberFormat="1" applyFont="1" applyFill="1" applyBorder="1" applyAlignment="1">
      <alignment/>
    </xf>
    <xf numFmtId="49" fontId="9" fillId="33" borderId="59" xfId="0" applyNumberFormat="1" applyFont="1" applyFill="1" applyBorder="1" applyAlignment="1">
      <alignment/>
    </xf>
    <xf numFmtId="49" fontId="5" fillId="33" borderId="60" xfId="0" applyNumberFormat="1" applyFont="1" applyFill="1" applyBorder="1" applyAlignment="1">
      <alignment/>
    </xf>
    <xf numFmtId="49" fontId="5" fillId="33" borderId="60" xfId="0" applyNumberFormat="1" applyFont="1" applyFill="1" applyBorder="1" applyAlignment="1">
      <alignment horizontal="center"/>
    </xf>
    <xf numFmtId="49" fontId="10" fillId="35" borderId="58" xfId="0" applyNumberFormat="1" applyFont="1" applyFill="1" applyBorder="1" applyAlignment="1">
      <alignment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vertical="center"/>
    </xf>
    <xf numFmtId="3" fontId="10" fillId="35" borderId="58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right" wrapText="1"/>
    </xf>
    <xf numFmtId="0" fontId="5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57" xfId="0" applyNumberFormat="1" applyFont="1" applyFill="1" applyBorder="1" applyAlignment="1">
      <alignment horizontal="right"/>
    </xf>
    <xf numFmtId="49" fontId="5" fillId="33" borderId="59" xfId="0" applyNumberFormat="1" applyFont="1" applyFill="1" applyBorder="1" applyAlignment="1">
      <alignment horizontal="right"/>
    </xf>
    <xf numFmtId="3" fontId="5" fillId="33" borderId="57" xfId="0" applyNumberFormat="1" applyFont="1" applyFill="1" applyBorder="1" applyAlignment="1">
      <alignment horizontal="right"/>
    </xf>
    <xf numFmtId="0" fontId="5" fillId="33" borderId="59" xfId="0" applyNumberFormat="1" applyFont="1" applyFill="1" applyBorder="1" applyAlignment="1">
      <alignment horizontal="right"/>
    </xf>
    <xf numFmtId="3" fontId="5" fillId="33" borderId="59" xfId="0" applyNumberFormat="1" applyFont="1" applyFill="1" applyBorder="1" applyAlignment="1">
      <alignment horizontal="right"/>
    </xf>
    <xf numFmtId="0" fontId="5" fillId="33" borderId="60" xfId="0" applyNumberFormat="1" applyFont="1" applyFill="1" applyBorder="1" applyAlignment="1">
      <alignment horizontal="right"/>
    </xf>
    <xf numFmtId="49" fontId="5" fillId="33" borderId="60" xfId="0" applyNumberFormat="1" applyFont="1" applyFill="1" applyBorder="1" applyAlignment="1">
      <alignment horizontal="right"/>
    </xf>
    <xf numFmtId="3" fontId="5" fillId="33" borderId="60" xfId="0" applyNumberFormat="1" applyFont="1" applyFill="1" applyBorder="1" applyAlignment="1">
      <alignment horizontal="right"/>
    </xf>
    <xf numFmtId="178" fontId="5" fillId="33" borderId="11" xfId="0" applyNumberFormat="1" applyFont="1" applyFill="1" applyBorder="1" applyAlignment="1">
      <alignment horizontal="right" vertical="center"/>
    </xf>
    <xf numFmtId="179" fontId="16" fillId="33" borderId="61" xfId="0" applyNumberFormat="1" applyFont="1" applyFill="1" applyBorder="1" applyAlignment="1">
      <alignment/>
    </xf>
    <xf numFmtId="0" fontId="0" fillId="33" borderId="62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0" fontId="0" fillId="33" borderId="6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49" fontId="2" fillId="35" borderId="65" xfId="0" applyNumberFormat="1" applyFont="1" applyFill="1" applyBorder="1" applyAlignment="1">
      <alignment vertical="center" wrapText="1"/>
    </xf>
    <xf numFmtId="49" fontId="3" fillId="33" borderId="66" xfId="0" applyNumberFormat="1" applyFont="1" applyFill="1" applyBorder="1" applyAlignment="1">
      <alignment horizontal="right"/>
    </xf>
    <xf numFmtId="0" fontId="3" fillId="33" borderId="67" xfId="0" applyFont="1" applyFill="1" applyBorder="1" applyAlignment="1">
      <alignment/>
    </xf>
    <xf numFmtId="3" fontId="3" fillId="33" borderId="66" xfId="0" applyNumberFormat="1" applyFont="1" applyFill="1" applyBorder="1" applyAlignment="1">
      <alignment/>
    </xf>
    <xf numFmtId="0" fontId="0" fillId="33" borderId="68" xfId="0" applyFont="1" applyFill="1" applyBorder="1" applyAlignment="1">
      <alignment/>
    </xf>
    <xf numFmtId="49" fontId="19" fillId="39" borderId="69" xfId="0" applyNumberFormat="1" applyFont="1" applyFill="1" applyBorder="1" applyAlignment="1">
      <alignment vertical="center"/>
    </xf>
    <xf numFmtId="0" fontId="14" fillId="39" borderId="70" xfId="0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49" fontId="4" fillId="35" borderId="66" xfId="0" applyNumberFormat="1" applyFont="1" applyFill="1" applyBorder="1" applyAlignment="1">
      <alignment wrapText="1"/>
    </xf>
    <xf numFmtId="0" fontId="4" fillId="40" borderId="66" xfId="0" applyFont="1" applyFill="1" applyBorder="1" applyAlignment="1">
      <alignment wrapText="1"/>
    </xf>
    <xf numFmtId="49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showGridLines="0" tabSelected="1" zoomScalePageLayoutView="0" workbookViewId="0" topLeftCell="A73">
      <selection activeCell="G33" sqref="G33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163"/>
      <c r="B1" s="163"/>
      <c r="C1" s="163"/>
      <c r="D1" s="163"/>
      <c r="E1" s="163"/>
      <c r="F1" s="163"/>
      <c r="G1" s="163"/>
    </row>
    <row r="2" spans="1:7" ht="15" customHeight="1">
      <c r="A2" s="163"/>
      <c r="B2" s="163"/>
      <c r="C2" s="163"/>
      <c r="D2" s="163"/>
      <c r="E2" s="163"/>
      <c r="F2" s="163"/>
      <c r="G2" s="163"/>
    </row>
    <row r="3" spans="1:7" ht="15" customHeight="1">
      <c r="A3" s="163"/>
      <c r="B3" s="163"/>
      <c r="C3" s="163"/>
      <c r="D3" s="163"/>
      <c r="E3" s="163"/>
      <c r="F3" s="163"/>
      <c r="G3" s="163"/>
    </row>
    <row r="4" spans="1:7" ht="15" customHeight="1">
      <c r="A4" s="163"/>
      <c r="B4" s="163"/>
      <c r="C4" s="163"/>
      <c r="D4" s="163"/>
      <c r="E4" s="163"/>
      <c r="F4" s="163"/>
      <c r="G4" s="163"/>
    </row>
    <row r="5" spans="1:7" ht="15" customHeight="1">
      <c r="A5" s="163"/>
      <c r="B5" s="163"/>
      <c r="C5" s="163"/>
      <c r="D5" s="163"/>
      <c r="E5" s="163"/>
      <c r="F5" s="163"/>
      <c r="G5" s="163"/>
    </row>
    <row r="6" spans="1:7" ht="15" customHeight="1">
      <c r="A6" s="163"/>
      <c r="B6" s="163"/>
      <c r="C6" s="163"/>
      <c r="D6" s="163"/>
      <c r="E6" s="163"/>
      <c r="F6" s="163"/>
      <c r="G6" s="163"/>
    </row>
    <row r="7" spans="1:7" ht="15" customHeight="1">
      <c r="A7" s="163"/>
      <c r="B7" s="163"/>
      <c r="C7" s="163"/>
      <c r="D7" s="163"/>
      <c r="E7" s="163"/>
      <c r="F7" s="163"/>
      <c r="G7" s="163"/>
    </row>
    <row r="8" spans="1:7" ht="15" customHeight="1">
      <c r="A8" s="163"/>
      <c r="B8" s="169"/>
      <c r="C8" s="169"/>
      <c r="D8" s="169"/>
      <c r="E8" s="169"/>
      <c r="F8" s="169"/>
      <c r="G8" s="169"/>
    </row>
    <row r="9" spans="1:7" ht="12" customHeight="1">
      <c r="A9" s="161"/>
      <c r="B9" s="165" t="s">
        <v>0</v>
      </c>
      <c r="C9" s="166" t="s">
        <v>119</v>
      </c>
      <c r="D9" s="167"/>
      <c r="E9" s="174" t="s">
        <v>72</v>
      </c>
      <c r="F9" s="175"/>
      <c r="G9" s="168">
        <v>8000</v>
      </c>
    </row>
    <row r="10" spans="1:7" ht="38.25" customHeight="1">
      <c r="A10" s="161"/>
      <c r="B10" s="2" t="s">
        <v>1</v>
      </c>
      <c r="C10" s="3" t="s">
        <v>68</v>
      </c>
      <c r="D10" s="4"/>
      <c r="E10" s="172" t="s">
        <v>2</v>
      </c>
      <c r="F10" s="173"/>
      <c r="G10" s="112" t="s">
        <v>73</v>
      </c>
    </row>
    <row r="11" spans="1:7" ht="15.75" customHeight="1">
      <c r="A11" s="161"/>
      <c r="B11" s="2" t="s">
        <v>3</v>
      </c>
      <c r="C11" s="6" t="s">
        <v>69</v>
      </c>
      <c r="D11" s="4"/>
      <c r="E11" s="172" t="s">
        <v>74</v>
      </c>
      <c r="F11" s="173"/>
      <c r="G11" s="158">
        <f>2000*1.19</f>
        <v>2380</v>
      </c>
    </row>
    <row r="12" spans="1:7" ht="15.75" customHeight="1">
      <c r="A12" s="161"/>
      <c r="B12" s="2" t="s">
        <v>4</v>
      </c>
      <c r="C12" s="7" t="s">
        <v>70</v>
      </c>
      <c r="D12" s="4"/>
      <c r="E12" s="141" t="s">
        <v>5</v>
      </c>
      <c r="F12" s="142"/>
      <c r="G12" s="143">
        <f>+G9*G11</f>
        <v>19040000</v>
      </c>
    </row>
    <row r="13" spans="1:7" ht="15.75" customHeight="1">
      <c r="A13" s="161"/>
      <c r="B13" s="2" t="s">
        <v>6</v>
      </c>
      <c r="C13" s="6" t="s">
        <v>71</v>
      </c>
      <c r="D13" s="4"/>
      <c r="E13" s="172" t="s">
        <v>7</v>
      </c>
      <c r="F13" s="173"/>
      <c r="G13" s="145" t="s">
        <v>75</v>
      </c>
    </row>
    <row r="14" spans="1:7" ht="15.75" customHeight="1">
      <c r="A14" s="161"/>
      <c r="B14" s="2" t="s">
        <v>8</v>
      </c>
      <c r="C14" s="6" t="s">
        <v>71</v>
      </c>
      <c r="D14" s="4"/>
      <c r="E14" s="172" t="s">
        <v>9</v>
      </c>
      <c r="F14" s="173"/>
      <c r="G14" s="144" t="s">
        <v>111</v>
      </c>
    </row>
    <row r="15" spans="1:7" ht="21.75" customHeight="1">
      <c r="A15" s="161"/>
      <c r="B15" s="2" t="s">
        <v>10</v>
      </c>
      <c r="C15" s="11" t="s">
        <v>118</v>
      </c>
      <c r="D15" s="4"/>
      <c r="E15" s="176" t="s">
        <v>11</v>
      </c>
      <c r="F15" s="177"/>
      <c r="G15" s="145" t="s">
        <v>114</v>
      </c>
    </row>
    <row r="16" spans="1:7" ht="15.75" customHeight="1">
      <c r="A16" s="160"/>
      <c r="B16" s="12"/>
      <c r="C16" s="13"/>
      <c r="D16" s="14"/>
      <c r="E16" s="15"/>
      <c r="F16" s="15"/>
      <c r="G16" s="16"/>
    </row>
    <row r="17" spans="1:7" ht="12" customHeight="1">
      <c r="A17" s="162"/>
      <c r="B17" s="178" t="s">
        <v>12</v>
      </c>
      <c r="C17" s="179"/>
      <c r="D17" s="179"/>
      <c r="E17" s="179"/>
      <c r="F17" s="179"/>
      <c r="G17" s="179"/>
    </row>
    <row r="18" spans="1:7" ht="12" customHeight="1">
      <c r="A18" s="160"/>
      <c r="B18" s="17"/>
      <c r="C18" s="18"/>
      <c r="D18" s="18"/>
      <c r="E18" s="18"/>
      <c r="F18" s="19"/>
      <c r="G18" s="19"/>
    </row>
    <row r="19" spans="1:7" ht="12" customHeight="1">
      <c r="A19" s="161"/>
      <c r="B19" s="20" t="s">
        <v>13</v>
      </c>
      <c r="C19" s="21"/>
      <c r="D19" s="22"/>
      <c r="E19" s="22"/>
      <c r="F19" s="22"/>
      <c r="G19" s="22"/>
    </row>
    <row r="20" spans="1:7" ht="24" customHeight="1">
      <c r="A20" s="162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19.5" customHeight="1">
      <c r="A21" s="162"/>
      <c r="B21" s="5" t="s">
        <v>76</v>
      </c>
      <c r="C21" s="24" t="s">
        <v>20</v>
      </c>
      <c r="D21" s="146">
        <v>20</v>
      </c>
      <c r="E21" s="7" t="s">
        <v>77</v>
      </c>
      <c r="F21" s="10">
        <v>15000</v>
      </c>
      <c r="G21" s="10">
        <f aca="true" t="shared" si="0" ref="G21:G27">(D21*F21)</f>
        <v>300000</v>
      </c>
    </row>
    <row r="22" spans="1:7" ht="19.5" customHeight="1">
      <c r="A22" s="162"/>
      <c r="B22" s="5" t="s">
        <v>80</v>
      </c>
      <c r="C22" s="24" t="s">
        <v>20</v>
      </c>
      <c r="D22" s="146">
        <v>4</v>
      </c>
      <c r="E22" s="7" t="s">
        <v>21</v>
      </c>
      <c r="F22" s="10">
        <v>15000</v>
      </c>
      <c r="G22" s="10">
        <f t="shared" si="0"/>
        <v>60000</v>
      </c>
    </row>
    <row r="23" spans="1:7" ht="19.5" customHeight="1">
      <c r="A23" s="162"/>
      <c r="B23" s="5" t="s">
        <v>78</v>
      </c>
      <c r="C23" s="24" t="s">
        <v>20</v>
      </c>
      <c r="D23" s="146">
        <v>40</v>
      </c>
      <c r="E23" s="7" t="s">
        <v>83</v>
      </c>
      <c r="F23" s="10">
        <v>15000</v>
      </c>
      <c r="G23" s="10">
        <f t="shared" si="0"/>
        <v>600000</v>
      </c>
    </row>
    <row r="24" spans="1:7" ht="19.5" customHeight="1">
      <c r="A24" s="162"/>
      <c r="B24" s="5" t="s">
        <v>81</v>
      </c>
      <c r="C24" s="24" t="s">
        <v>20</v>
      </c>
      <c r="D24" s="146">
        <v>20</v>
      </c>
      <c r="E24" s="7" t="s">
        <v>84</v>
      </c>
      <c r="F24" s="10">
        <v>15000</v>
      </c>
      <c r="G24" s="10">
        <f t="shared" si="0"/>
        <v>300000</v>
      </c>
    </row>
    <row r="25" spans="1:7" ht="19.5" customHeight="1">
      <c r="A25" s="162"/>
      <c r="B25" s="5" t="s">
        <v>82</v>
      </c>
      <c r="C25" s="24" t="s">
        <v>20</v>
      </c>
      <c r="D25" s="146">
        <v>10</v>
      </c>
      <c r="E25" s="7" t="s">
        <v>85</v>
      </c>
      <c r="F25" s="10">
        <v>15000</v>
      </c>
      <c r="G25" s="10">
        <f t="shared" si="0"/>
        <v>150000</v>
      </c>
    </row>
    <row r="26" spans="1:7" ht="19.5" customHeight="1">
      <c r="A26" s="162"/>
      <c r="B26" s="5" t="s">
        <v>79</v>
      </c>
      <c r="C26" s="24" t="s">
        <v>20</v>
      </c>
      <c r="D26" s="146">
        <v>8</v>
      </c>
      <c r="E26" s="7" t="s">
        <v>22</v>
      </c>
      <c r="F26" s="10">
        <v>15000</v>
      </c>
      <c r="G26" s="10">
        <f t="shared" si="0"/>
        <v>120000</v>
      </c>
    </row>
    <row r="27" spans="1:7" ht="19.5" customHeight="1">
      <c r="A27" s="162"/>
      <c r="B27" s="5" t="s">
        <v>109</v>
      </c>
      <c r="C27" s="24" t="s">
        <v>20</v>
      </c>
      <c r="D27" s="146">
        <v>320</v>
      </c>
      <c r="E27" s="7" t="s">
        <v>108</v>
      </c>
      <c r="F27" s="10">
        <v>15000</v>
      </c>
      <c r="G27" s="10">
        <f t="shared" si="0"/>
        <v>4800000</v>
      </c>
    </row>
    <row r="28" spans="1:7" ht="12.75" customHeight="1">
      <c r="A28" s="162"/>
      <c r="B28" s="26" t="s">
        <v>23</v>
      </c>
      <c r="C28" s="27"/>
      <c r="D28" s="27"/>
      <c r="E28" s="27"/>
      <c r="F28" s="28"/>
      <c r="G28" s="29">
        <f>SUM(G21:G27)</f>
        <v>6330000</v>
      </c>
    </row>
    <row r="29" spans="1:7" ht="12" customHeight="1">
      <c r="A29" s="160"/>
      <c r="B29" s="17"/>
      <c r="C29" s="19"/>
      <c r="D29" s="19"/>
      <c r="E29" s="19"/>
      <c r="F29" s="30"/>
      <c r="G29" s="30"/>
    </row>
    <row r="30" spans="1:7" ht="12" customHeight="1">
      <c r="A30" s="161"/>
      <c r="B30" s="31" t="s">
        <v>24</v>
      </c>
      <c r="C30" s="32"/>
      <c r="D30" s="33"/>
      <c r="E30" s="33"/>
      <c r="F30" s="34"/>
      <c r="G30" s="34"/>
    </row>
    <row r="31" spans="1:7" ht="24" customHeight="1">
      <c r="A31" s="161"/>
      <c r="B31" s="35" t="s">
        <v>14</v>
      </c>
      <c r="C31" s="36" t="s">
        <v>15</v>
      </c>
      <c r="D31" s="36" t="s">
        <v>16</v>
      </c>
      <c r="E31" s="35" t="s">
        <v>17</v>
      </c>
      <c r="F31" s="36" t="s">
        <v>18</v>
      </c>
      <c r="G31" s="35" t="s">
        <v>19</v>
      </c>
    </row>
    <row r="32" spans="1:7" ht="12" customHeight="1">
      <c r="A32" s="161"/>
      <c r="B32" s="37"/>
      <c r="C32" s="38"/>
      <c r="D32" s="38"/>
      <c r="E32" s="38"/>
      <c r="F32" s="37"/>
      <c r="G32" s="37"/>
    </row>
    <row r="33" spans="1:7" ht="12" customHeight="1">
      <c r="A33" s="161"/>
      <c r="B33" s="39" t="s">
        <v>25</v>
      </c>
      <c r="C33" s="40"/>
      <c r="D33" s="40"/>
      <c r="E33" s="40"/>
      <c r="F33" s="41"/>
      <c r="G33" s="41"/>
    </row>
    <row r="34" spans="1:7" ht="12" customHeight="1">
      <c r="A34" s="160"/>
      <c r="B34" s="42"/>
      <c r="C34" s="43"/>
      <c r="D34" s="43"/>
      <c r="E34" s="43"/>
      <c r="F34" s="44"/>
      <c r="G34" s="44"/>
    </row>
    <row r="35" spans="1:7" ht="12" customHeight="1">
      <c r="A35" s="161"/>
      <c r="B35" s="31" t="s">
        <v>26</v>
      </c>
      <c r="C35" s="32"/>
      <c r="D35" s="33"/>
      <c r="E35" s="33"/>
      <c r="F35" s="34"/>
      <c r="G35" s="34"/>
    </row>
    <row r="36" spans="1:7" ht="24" customHeight="1">
      <c r="A36" s="161"/>
      <c r="B36" s="45" t="s">
        <v>14</v>
      </c>
      <c r="C36" s="45" t="s">
        <v>15</v>
      </c>
      <c r="D36" s="45" t="s">
        <v>16</v>
      </c>
      <c r="E36" s="45" t="s">
        <v>17</v>
      </c>
      <c r="F36" s="46" t="s">
        <v>18</v>
      </c>
      <c r="G36" s="45" t="s">
        <v>19</v>
      </c>
    </row>
    <row r="37" spans="1:7" ht="12.75" customHeight="1">
      <c r="A37" s="162"/>
      <c r="B37" s="5" t="s">
        <v>86</v>
      </c>
      <c r="C37" s="24" t="s">
        <v>27</v>
      </c>
      <c r="D37" s="25">
        <v>0.5</v>
      </c>
      <c r="E37" s="7" t="s">
        <v>87</v>
      </c>
      <c r="F37" s="10">
        <v>60000</v>
      </c>
      <c r="G37" s="10">
        <f aca="true" t="shared" si="1" ref="G37:G42">(D37*F37)</f>
        <v>30000</v>
      </c>
    </row>
    <row r="38" spans="1:7" ht="12.75" customHeight="1">
      <c r="A38" s="162"/>
      <c r="B38" s="5" t="s">
        <v>88</v>
      </c>
      <c r="C38" s="24" t="s">
        <v>27</v>
      </c>
      <c r="D38" s="25">
        <v>0.4</v>
      </c>
      <c r="E38" s="7" t="s">
        <v>89</v>
      </c>
      <c r="F38" s="10">
        <v>30000</v>
      </c>
      <c r="G38" s="10">
        <f t="shared" si="1"/>
        <v>12000</v>
      </c>
    </row>
    <row r="39" spans="1:7" ht="12.75" customHeight="1">
      <c r="A39" s="162"/>
      <c r="B39" s="5" t="s">
        <v>91</v>
      </c>
      <c r="C39" s="24" t="s">
        <v>27</v>
      </c>
      <c r="D39" s="25">
        <v>0.4</v>
      </c>
      <c r="E39" s="7" t="s">
        <v>90</v>
      </c>
      <c r="F39" s="10">
        <v>30000</v>
      </c>
      <c r="G39" s="10">
        <f t="shared" si="1"/>
        <v>12000</v>
      </c>
    </row>
    <row r="40" spans="1:7" ht="12.75" customHeight="1">
      <c r="A40" s="162"/>
      <c r="B40" s="5" t="s">
        <v>92</v>
      </c>
      <c r="C40" s="24" t="s">
        <v>27</v>
      </c>
      <c r="D40" s="25">
        <v>0.5</v>
      </c>
      <c r="E40" s="7" t="s">
        <v>93</v>
      </c>
      <c r="F40" s="10">
        <v>100000</v>
      </c>
      <c r="G40" s="10">
        <f t="shared" si="1"/>
        <v>50000</v>
      </c>
    </row>
    <row r="41" spans="1:7" ht="12.75" customHeight="1">
      <c r="A41" s="162"/>
      <c r="B41" s="113" t="s">
        <v>29</v>
      </c>
      <c r="C41" s="114" t="s">
        <v>27</v>
      </c>
      <c r="D41" s="115">
        <v>0.2</v>
      </c>
      <c r="E41" s="116" t="s">
        <v>93</v>
      </c>
      <c r="F41" s="117">
        <v>50000</v>
      </c>
      <c r="G41" s="117">
        <f t="shared" si="1"/>
        <v>10000</v>
      </c>
    </row>
    <row r="42" spans="1:7" ht="12.75" customHeight="1">
      <c r="A42" s="163"/>
      <c r="B42" s="122" t="s">
        <v>82</v>
      </c>
      <c r="C42" s="123" t="s">
        <v>27</v>
      </c>
      <c r="D42" s="124">
        <v>4</v>
      </c>
      <c r="E42" s="125" t="s">
        <v>94</v>
      </c>
      <c r="F42" s="126">
        <v>60000</v>
      </c>
      <c r="G42" s="126">
        <f t="shared" si="1"/>
        <v>240000</v>
      </c>
    </row>
    <row r="43" spans="1:7" ht="12.75" customHeight="1">
      <c r="A43" s="161"/>
      <c r="B43" s="118" t="s">
        <v>30</v>
      </c>
      <c r="C43" s="119"/>
      <c r="D43" s="119"/>
      <c r="E43" s="119"/>
      <c r="F43" s="120"/>
      <c r="G43" s="121">
        <f>SUM(G37:G42)</f>
        <v>354000</v>
      </c>
    </row>
    <row r="44" spans="1:7" ht="12" customHeight="1">
      <c r="A44" s="160"/>
      <c r="B44" s="42"/>
      <c r="C44" s="43"/>
      <c r="D44" s="43"/>
      <c r="E44" s="43"/>
      <c r="F44" s="44"/>
      <c r="G44" s="44"/>
    </row>
    <row r="45" spans="1:7" ht="12" customHeight="1">
      <c r="A45" s="161"/>
      <c r="B45" s="31" t="s">
        <v>31</v>
      </c>
      <c r="C45" s="32"/>
      <c r="D45" s="33"/>
      <c r="E45" s="33"/>
      <c r="F45" s="34"/>
      <c r="G45" s="34"/>
    </row>
    <row r="46" spans="1:11" ht="24" customHeight="1">
      <c r="A46" s="161"/>
      <c r="B46" s="46" t="s">
        <v>32</v>
      </c>
      <c r="C46" s="46" t="s">
        <v>33</v>
      </c>
      <c r="D46" s="46" t="s">
        <v>34</v>
      </c>
      <c r="E46" s="46" t="s">
        <v>17</v>
      </c>
      <c r="F46" s="46" t="s">
        <v>18</v>
      </c>
      <c r="G46" s="46" t="s">
        <v>19</v>
      </c>
      <c r="K46" s="111"/>
    </row>
    <row r="47" spans="1:7" ht="12.75" customHeight="1">
      <c r="A47" s="162"/>
      <c r="B47" s="49" t="s">
        <v>35</v>
      </c>
      <c r="C47" s="50"/>
      <c r="D47" s="9"/>
      <c r="E47" s="50"/>
      <c r="F47" s="48"/>
      <c r="G47" s="48"/>
    </row>
    <row r="48" spans="1:7" ht="12.75" customHeight="1">
      <c r="A48" s="162"/>
      <c r="B48" s="8" t="s">
        <v>95</v>
      </c>
      <c r="C48" s="47" t="s">
        <v>36</v>
      </c>
      <c r="D48" s="147">
        <v>400</v>
      </c>
      <c r="E48" s="6" t="s">
        <v>28</v>
      </c>
      <c r="F48" s="148">
        <v>300</v>
      </c>
      <c r="G48" s="148">
        <f>(D48*F48)</f>
        <v>120000</v>
      </c>
    </row>
    <row r="49" spans="1:7" ht="12.75" customHeight="1">
      <c r="A49" s="162"/>
      <c r="B49" s="8" t="s">
        <v>96</v>
      </c>
      <c r="C49" s="47" t="s">
        <v>37</v>
      </c>
      <c r="D49" s="147">
        <v>600</v>
      </c>
      <c r="E49" s="6" t="s">
        <v>28</v>
      </c>
      <c r="F49" s="148">
        <v>350</v>
      </c>
      <c r="G49" s="148">
        <f>(D49*F49)</f>
        <v>210000</v>
      </c>
    </row>
    <row r="50" spans="1:7" ht="12.75" customHeight="1">
      <c r="A50" s="162"/>
      <c r="B50" s="8" t="s">
        <v>97</v>
      </c>
      <c r="C50" s="47" t="s">
        <v>98</v>
      </c>
      <c r="D50" s="148">
        <v>1000</v>
      </c>
      <c r="E50" s="6" t="s">
        <v>89</v>
      </c>
      <c r="F50" s="148">
        <v>80</v>
      </c>
      <c r="G50" s="148">
        <f>(D50*F50)</f>
        <v>80000</v>
      </c>
    </row>
    <row r="51" spans="1:7" ht="12.75" customHeight="1">
      <c r="A51" s="162"/>
      <c r="B51" s="49" t="s">
        <v>38</v>
      </c>
      <c r="C51" s="50"/>
      <c r="D51" s="149"/>
      <c r="E51" s="149"/>
      <c r="F51" s="148"/>
      <c r="G51" s="148"/>
    </row>
    <row r="52" spans="1:7" ht="12.75" customHeight="1">
      <c r="A52" s="162"/>
      <c r="B52" s="8" t="s">
        <v>99</v>
      </c>
      <c r="C52" s="47" t="s">
        <v>39</v>
      </c>
      <c r="D52" s="147">
        <v>3</v>
      </c>
      <c r="E52" s="6" t="s">
        <v>28</v>
      </c>
      <c r="F52" s="148">
        <v>12000</v>
      </c>
      <c r="G52" s="148">
        <f>(D52*F52)</f>
        <v>36000</v>
      </c>
    </row>
    <row r="53" spans="1:7" ht="12.75" customHeight="1">
      <c r="A53" s="162"/>
      <c r="B53" s="49" t="s">
        <v>40</v>
      </c>
      <c r="C53" s="50"/>
      <c r="D53" s="149"/>
      <c r="E53" s="149"/>
      <c r="F53" s="148"/>
      <c r="G53" s="148"/>
    </row>
    <row r="54" spans="1:7" ht="12.75" customHeight="1">
      <c r="A54" s="162"/>
      <c r="B54" s="127" t="s">
        <v>106</v>
      </c>
      <c r="C54" s="128" t="s">
        <v>39</v>
      </c>
      <c r="D54" s="150">
        <v>1</v>
      </c>
      <c r="E54" s="151" t="s">
        <v>105</v>
      </c>
      <c r="F54" s="152">
        <v>14000</v>
      </c>
      <c r="G54" s="152">
        <f>(D54*F54)</f>
        <v>14000</v>
      </c>
    </row>
    <row r="55" spans="1:7" ht="12.75" customHeight="1">
      <c r="A55" s="163"/>
      <c r="B55" s="129" t="s">
        <v>112</v>
      </c>
      <c r="C55" s="130" t="s">
        <v>104</v>
      </c>
      <c r="D55" s="153">
        <v>1</v>
      </c>
      <c r="E55" s="151" t="s">
        <v>105</v>
      </c>
      <c r="F55" s="154">
        <v>20000</v>
      </c>
      <c r="G55" s="152">
        <f aca="true" t="shared" si="2" ref="G55:G61">(D55*F55)</f>
        <v>20000</v>
      </c>
    </row>
    <row r="56" spans="1:7" ht="12.75" customHeight="1">
      <c r="A56" s="163"/>
      <c r="B56" s="133" t="s">
        <v>100</v>
      </c>
      <c r="C56" s="130"/>
      <c r="D56" s="153"/>
      <c r="E56" s="151"/>
      <c r="F56" s="154"/>
      <c r="G56" s="152"/>
    </row>
    <row r="57" spans="1:7" ht="12.75" customHeight="1">
      <c r="A57" s="163"/>
      <c r="B57" s="134" t="s">
        <v>107</v>
      </c>
      <c r="C57" s="130" t="s">
        <v>39</v>
      </c>
      <c r="D57" s="153">
        <v>2</v>
      </c>
      <c r="E57" s="151" t="s">
        <v>105</v>
      </c>
      <c r="F57" s="154">
        <v>40000</v>
      </c>
      <c r="G57" s="152">
        <f t="shared" si="2"/>
        <v>80000</v>
      </c>
    </row>
    <row r="58" spans="1:7" ht="12.75" customHeight="1">
      <c r="A58" s="163"/>
      <c r="B58" s="134" t="s">
        <v>113</v>
      </c>
      <c r="C58" s="130" t="s">
        <v>39</v>
      </c>
      <c r="D58" s="153">
        <v>1</v>
      </c>
      <c r="E58" s="151" t="s">
        <v>105</v>
      </c>
      <c r="F58" s="154">
        <v>80000</v>
      </c>
      <c r="G58" s="152">
        <f t="shared" si="2"/>
        <v>80000</v>
      </c>
    </row>
    <row r="59" spans="1:7" ht="12.75" customHeight="1">
      <c r="A59" s="163"/>
      <c r="B59" s="134" t="s">
        <v>101</v>
      </c>
      <c r="C59" s="130"/>
      <c r="D59" s="153"/>
      <c r="E59" s="151"/>
      <c r="F59" s="154"/>
      <c r="G59" s="152"/>
    </row>
    <row r="60" spans="1:7" ht="12.75" customHeight="1">
      <c r="A60" s="163"/>
      <c r="B60" s="129" t="s">
        <v>103</v>
      </c>
      <c r="C60" s="130" t="s">
        <v>104</v>
      </c>
      <c r="D60" s="153">
        <v>2</v>
      </c>
      <c r="E60" s="151" t="s">
        <v>28</v>
      </c>
      <c r="F60" s="154">
        <v>10000</v>
      </c>
      <c r="G60" s="152">
        <f t="shared" si="2"/>
        <v>20000</v>
      </c>
    </row>
    <row r="61" spans="1:7" ht="12.75" customHeight="1">
      <c r="A61" s="163"/>
      <c r="B61" s="135" t="s">
        <v>102</v>
      </c>
      <c r="C61" s="136" t="s">
        <v>104</v>
      </c>
      <c r="D61" s="155">
        <v>4</v>
      </c>
      <c r="E61" s="156" t="s">
        <v>108</v>
      </c>
      <c r="F61" s="157">
        <v>14000</v>
      </c>
      <c r="G61" s="152">
        <f t="shared" si="2"/>
        <v>56000</v>
      </c>
    </row>
    <row r="62" spans="1:7" ht="12.75" customHeight="1">
      <c r="A62" s="163"/>
      <c r="B62" s="129"/>
      <c r="C62" s="130"/>
      <c r="D62" s="131"/>
      <c r="E62" s="130"/>
      <c r="F62" s="132"/>
      <c r="G62" s="132"/>
    </row>
    <row r="63" spans="1:7" ht="13.5" customHeight="1">
      <c r="A63" s="161"/>
      <c r="B63" s="137" t="s">
        <v>41</v>
      </c>
      <c r="C63" s="138"/>
      <c r="D63" s="138"/>
      <c r="E63" s="138"/>
      <c r="F63" s="139"/>
      <c r="G63" s="140">
        <f>SUM(G47:G61)</f>
        <v>716000</v>
      </c>
    </row>
    <row r="64" spans="1:7" ht="12" customHeight="1">
      <c r="A64" s="160"/>
      <c r="B64" s="42"/>
      <c r="C64" s="43"/>
      <c r="D64" s="43"/>
      <c r="E64" s="51"/>
      <c r="F64" s="44"/>
      <c r="G64" s="44"/>
    </row>
    <row r="65" spans="1:7" ht="12" customHeight="1">
      <c r="A65" s="161"/>
      <c r="B65" s="31" t="s">
        <v>42</v>
      </c>
      <c r="C65" s="32"/>
      <c r="D65" s="33"/>
      <c r="E65" s="33"/>
      <c r="F65" s="34"/>
      <c r="G65" s="34"/>
    </row>
    <row r="66" spans="1:7" ht="24" customHeight="1">
      <c r="A66" s="161"/>
      <c r="B66" s="45" t="s">
        <v>43</v>
      </c>
      <c r="C66" s="46" t="s">
        <v>33</v>
      </c>
      <c r="D66" s="46" t="s">
        <v>34</v>
      </c>
      <c r="E66" s="45" t="s">
        <v>17</v>
      </c>
      <c r="F66" s="46" t="s">
        <v>18</v>
      </c>
      <c r="G66" s="45" t="s">
        <v>19</v>
      </c>
    </row>
    <row r="67" spans="1:7" ht="12.75" customHeight="1">
      <c r="A67" s="162"/>
      <c r="B67" s="5" t="s">
        <v>67</v>
      </c>
      <c r="C67" s="47" t="s">
        <v>37</v>
      </c>
      <c r="D67" s="48">
        <f>G9</f>
        <v>8000</v>
      </c>
      <c r="E67" s="24" t="s">
        <v>108</v>
      </c>
      <c r="F67" s="52">
        <v>25</v>
      </c>
      <c r="G67" s="48">
        <f>(D67*F67)</f>
        <v>200000</v>
      </c>
    </row>
    <row r="68" spans="1:7" ht="13.5" customHeight="1">
      <c r="A68" s="161"/>
      <c r="B68" s="53" t="s">
        <v>44</v>
      </c>
      <c r="C68" s="54"/>
      <c r="D68" s="54"/>
      <c r="E68" s="54"/>
      <c r="F68" s="55"/>
      <c r="G68" s="56">
        <f>SUM(G67)</f>
        <v>200000</v>
      </c>
    </row>
    <row r="69" spans="1:7" ht="12" customHeight="1">
      <c r="A69" s="160"/>
      <c r="B69" s="71"/>
      <c r="C69" s="71"/>
      <c r="D69" s="71"/>
      <c r="E69" s="71"/>
      <c r="F69" s="72"/>
      <c r="G69" s="72"/>
    </row>
    <row r="70" spans="1:7" ht="12" customHeight="1">
      <c r="A70" s="163"/>
      <c r="B70" s="73" t="s">
        <v>45</v>
      </c>
      <c r="C70" s="74"/>
      <c r="D70" s="74"/>
      <c r="E70" s="74"/>
      <c r="F70" s="74"/>
      <c r="G70" s="75">
        <f>G28+G43+G63+G68</f>
        <v>7600000</v>
      </c>
    </row>
    <row r="71" spans="1:7" ht="12" customHeight="1">
      <c r="A71" s="163"/>
      <c r="B71" s="76" t="s">
        <v>46</v>
      </c>
      <c r="C71" s="58"/>
      <c r="D71" s="58"/>
      <c r="E71" s="58"/>
      <c r="F71" s="58"/>
      <c r="G71" s="77">
        <f>G70*0.05</f>
        <v>380000</v>
      </c>
    </row>
    <row r="72" spans="1:7" ht="12" customHeight="1">
      <c r="A72" s="163"/>
      <c r="B72" s="78" t="s">
        <v>47</v>
      </c>
      <c r="C72" s="57"/>
      <c r="D72" s="57"/>
      <c r="E72" s="57"/>
      <c r="F72" s="57"/>
      <c r="G72" s="79">
        <f>G71+G70</f>
        <v>7980000</v>
      </c>
    </row>
    <row r="73" spans="1:7" ht="12" customHeight="1">
      <c r="A73" s="163"/>
      <c r="B73" s="76" t="s">
        <v>48</v>
      </c>
      <c r="C73" s="58"/>
      <c r="D73" s="58"/>
      <c r="E73" s="58"/>
      <c r="F73" s="58"/>
      <c r="G73" s="77">
        <f>G12</f>
        <v>19040000</v>
      </c>
    </row>
    <row r="74" spans="1:7" ht="12" customHeight="1">
      <c r="A74" s="163"/>
      <c r="B74" s="80" t="s">
        <v>49</v>
      </c>
      <c r="C74" s="81"/>
      <c r="D74" s="81"/>
      <c r="E74" s="81"/>
      <c r="F74" s="81"/>
      <c r="G74" s="82">
        <f>G73-G72</f>
        <v>11060000</v>
      </c>
    </row>
    <row r="75" spans="1:7" ht="12" customHeight="1">
      <c r="A75" s="163"/>
      <c r="B75" s="69" t="s">
        <v>50</v>
      </c>
      <c r="C75" s="70"/>
      <c r="D75" s="70"/>
      <c r="E75" s="70"/>
      <c r="F75" s="70"/>
      <c r="G75" s="66"/>
    </row>
    <row r="76" spans="1:7" ht="12.75" customHeight="1" thickBot="1">
      <c r="A76" s="163"/>
      <c r="B76" s="83"/>
      <c r="C76" s="70"/>
      <c r="D76" s="70"/>
      <c r="E76" s="70"/>
      <c r="F76" s="70"/>
      <c r="G76" s="66"/>
    </row>
    <row r="77" spans="1:7" ht="12" customHeight="1">
      <c r="A77" s="163"/>
      <c r="B77" s="94" t="s">
        <v>51</v>
      </c>
      <c r="C77" s="95"/>
      <c r="D77" s="95"/>
      <c r="E77" s="95"/>
      <c r="F77" s="96"/>
      <c r="G77" s="66"/>
    </row>
    <row r="78" spans="1:7" ht="12" customHeight="1">
      <c r="A78" s="163"/>
      <c r="B78" s="97" t="s">
        <v>52</v>
      </c>
      <c r="C78" s="68"/>
      <c r="D78" s="68"/>
      <c r="E78" s="68"/>
      <c r="F78" s="98"/>
      <c r="G78" s="66"/>
    </row>
    <row r="79" spans="1:7" ht="12" customHeight="1">
      <c r="A79" s="163"/>
      <c r="B79" s="97" t="s">
        <v>53</v>
      </c>
      <c r="C79" s="68"/>
      <c r="D79" s="68"/>
      <c r="E79" s="68"/>
      <c r="F79" s="98"/>
      <c r="G79" s="66"/>
    </row>
    <row r="80" spans="1:7" ht="12" customHeight="1">
      <c r="A80" s="163"/>
      <c r="B80" s="97" t="s">
        <v>110</v>
      </c>
      <c r="C80" s="68"/>
      <c r="D80" s="68"/>
      <c r="E80" s="68"/>
      <c r="F80" s="98"/>
      <c r="G80" s="66"/>
    </row>
    <row r="81" spans="1:7" ht="12" customHeight="1">
      <c r="A81" s="163"/>
      <c r="B81" s="97" t="s">
        <v>54</v>
      </c>
      <c r="C81" s="68"/>
      <c r="D81" s="68"/>
      <c r="E81" s="68"/>
      <c r="F81" s="98"/>
      <c r="G81" s="66"/>
    </row>
    <row r="82" spans="1:7" ht="12" customHeight="1">
      <c r="A82" s="163"/>
      <c r="B82" s="97" t="s">
        <v>55</v>
      </c>
      <c r="C82" s="68"/>
      <c r="D82" s="68"/>
      <c r="E82" s="68"/>
      <c r="F82" s="98"/>
      <c r="G82" s="66"/>
    </row>
    <row r="83" spans="1:7" ht="12.75" customHeight="1" thickBot="1">
      <c r="A83" s="163"/>
      <c r="B83" s="99" t="s">
        <v>56</v>
      </c>
      <c r="C83" s="100"/>
      <c r="D83" s="100"/>
      <c r="E83" s="100"/>
      <c r="F83" s="101"/>
      <c r="G83" s="66"/>
    </row>
    <row r="84" spans="1:7" ht="12.75" customHeight="1">
      <c r="A84" s="163"/>
      <c r="B84" s="92"/>
      <c r="C84" s="68"/>
      <c r="D84" s="68"/>
      <c r="E84" s="68"/>
      <c r="F84" s="68"/>
      <c r="G84" s="66"/>
    </row>
    <row r="85" spans="1:7" ht="15" customHeight="1" thickBot="1">
      <c r="A85" s="163"/>
      <c r="B85" s="170" t="s">
        <v>57</v>
      </c>
      <c r="C85" s="171"/>
      <c r="D85" s="91"/>
      <c r="E85" s="59"/>
      <c r="F85" s="59"/>
      <c r="G85" s="66"/>
    </row>
    <row r="86" spans="1:7" ht="12" customHeight="1">
      <c r="A86" s="163"/>
      <c r="B86" s="85" t="s">
        <v>43</v>
      </c>
      <c r="C86" s="60" t="s">
        <v>58</v>
      </c>
      <c r="D86" s="86" t="s">
        <v>59</v>
      </c>
      <c r="E86" s="59"/>
      <c r="F86" s="59"/>
      <c r="G86" s="66"/>
    </row>
    <row r="87" spans="1:7" ht="12" customHeight="1">
      <c r="A87" s="163"/>
      <c r="B87" s="87" t="s">
        <v>60</v>
      </c>
      <c r="C87" s="61">
        <f>G28</f>
        <v>6330000</v>
      </c>
      <c r="D87" s="159">
        <f>(C87/C93)</f>
        <v>0.793233082706767</v>
      </c>
      <c r="E87" s="59"/>
      <c r="F87" s="59"/>
      <c r="G87" s="66"/>
    </row>
    <row r="88" spans="1:7" ht="12" customHeight="1">
      <c r="A88" s="163"/>
      <c r="B88" s="87" t="s">
        <v>61</v>
      </c>
      <c r="C88" s="62">
        <v>0</v>
      </c>
      <c r="D88" s="159">
        <v>0</v>
      </c>
      <c r="E88" s="59"/>
      <c r="F88" s="59"/>
      <c r="G88" s="66"/>
    </row>
    <row r="89" spans="1:7" ht="12" customHeight="1">
      <c r="A89" s="163"/>
      <c r="B89" s="87" t="s">
        <v>62</v>
      </c>
      <c r="C89" s="61">
        <f>G43</f>
        <v>354000</v>
      </c>
      <c r="D89" s="159">
        <f>(C89/C93)</f>
        <v>0.0443609022556391</v>
      </c>
      <c r="E89" s="59"/>
      <c r="F89" s="59"/>
      <c r="G89" s="66"/>
    </row>
    <row r="90" spans="1:7" ht="12" customHeight="1">
      <c r="A90" s="163"/>
      <c r="B90" s="87" t="s">
        <v>32</v>
      </c>
      <c r="C90" s="61">
        <f>G63</f>
        <v>716000</v>
      </c>
      <c r="D90" s="159">
        <f>(C90/C93)</f>
        <v>0.08972431077694236</v>
      </c>
      <c r="E90" s="59"/>
      <c r="F90" s="59"/>
      <c r="G90" s="66"/>
    </row>
    <row r="91" spans="1:7" ht="12" customHeight="1">
      <c r="A91" s="163"/>
      <c r="B91" s="87" t="s">
        <v>63</v>
      </c>
      <c r="C91" s="63">
        <f>G68</f>
        <v>200000</v>
      </c>
      <c r="D91" s="159">
        <f>(C91/C93)</f>
        <v>0.02506265664160401</v>
      </c>
      <c r="E91" s="65"/>
      <c r="F91" s="65"/>
      <c r="G91" s="66"/>
    </row>
    <row r="92" spans="1:7" ht="12" customHeight="1">
      <c r="A92" s="163"/>
      <c r="B92" s="87" t="s">
        <v>64</v>
      </c>
      <c r="C92" s="63">
        <f>G71</f>
        <v>380000</v>
      </c>
      <c r="D92" s="159">
        <f>(C92/C93)</f>
        <v>0.047619047619047616</v>
      </c>
      <c r="E92" s="65"/>
      <c r="F92" s="65"/>
      <c r="G92" s="66"/>
    </row>
    <row r="93" spans="1:7" ht="12.75" customHeight="1" thickBot="1">
      <c r="A93" s="163"/>
      <c r="B93" s="88" t="s">
        <v>65</v>
      </c>
      <c r="C93" s="89">
        <f>SUM(C87:C92)</f>
        <v>7980000</v>
      </c>
      <c r="D93" s="90">
        <f>SUM(D87:D92)</f>
        <v>1</v>
      </c>
      <c r="E93" s="65"/>
      <c r="F93" s="65"/>
      <c r="G93" s="66"/>
    </row>
    <row r="94" spans="1:7" ht="12" customHeight="1">
      <c r="A94" s="163"/>
      <c r="B94" s="83"/>
      <c r="C94" s="70"/>
      <c r="D94" s="70"/>
      <c r="E94" s="70"/>
      <c r="F94" s="70"/>
      <c r="G94" s="66"/>
    </row>
    <row r="95" spans="1:7" ht="12.75" customHeight="1">
      <c r="A95" s="163"/>
      <c r="B95" s="84"/>
      <c r="C95" s="70"/>
      <c r="D95" s="70"/>
      <c r="E95" s="70"/>
      <c r="F95" s="70"/>
      <c r="G95" s="66"/>
    </row>
    <row r="96" spans="1:7" ht="12" customHeight="1" thickBot="1">
      <c r="A96" s="164"/>
      <c r="B96" s="103"/>
      <c r="C96" s="104" t="s">
        <v>117</v>
      </c>
      <c r="D96" s="105"/>
      <c r="E96" s="106"/>
      <c r="F96" s="64"/>
      <c r="G96" s="66"/>
    </row>
    <row r="97" spans="1:7" ht="12" customHeight="1">
      <c r="A97" s="163"/>
      <c r="B97" s="107" t="s">
        <v>115</v>
      </c>
      <c r="C97" s="108">
        <v>5000</v>
      </c>
      <c r="D97" s="108">
        <v>8000</v>
      </c>
      <c r="E97" s="109">
        <v>10000</v>
      </c>
      <c r="F97" s="102"/>
      <c r="G97" s="67"/>
    </row>
    <row r="98" spans="1:7" ht="12.75" customHeight="1" thickBot="1">
      <c r="A98" s="163"/>
      <c r="B98" s="88" t="s">
        <v>116</v>
      </c>
      <c r="C98" s="89">
        <f>(G72/C97)</f>
        <v>1596</v>
      </c>
      <c r="D98" s="89">
        <f>(G72/D97)</f>
        <v>997.5</v>
      </c>
      <c r="E98" s="110">
        <f>(G72/E97)</f>
        <v>798</v>
      </c>
      <c r="F98" s="102"/>
      <c r="G98" s="67"/>
    </row>
    <row r="99" spans="1:7" ht="15" customHeight="1">
      <c r="A99" s="163"/>
      <c r="B99" s="93" t="s">
        <v>66</v>
      </c>
      <c r="C99" s="68"/>
      <c r="D99" s="68"/>
      <c r="E99" s="68"/>
      <c r="F99" s="68"/>
      <c r="G99" s="68"/>
    </row>
    <row r="100" ht="11.25" customHeight="1">
      <c r="A100" s="111"/>
    </row>
    <row r="101" ht="11.25" customHeight="1">
      <c r="A101" s="111"/>
    </row>
  </sheetData>
  <sheetProtection/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dcterms:created xsi:type="dcterms:W3CDTF">2020-11-27T12:49:26Z</dcterms:created>
  <dcterms:modified xsi:type="dcterms:W3CDTF">2021-04-06T21:05:24Z</dcterms:modified>
  <cp:category/>
  <cp:version/>
  <cp:contentType/>
  <cp:contentStatus/>
</cp:coreProperties>
</file>