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FRAMBUES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56" i="1"/>
  <c r="G57" i="1"/>
  <c r="G58" i="1"/>
  <c r="G60" i="1"/>
  <c r="G46" i="1"/>
  <c r="G48" i="1"/>
  <c r="G41" i="1"/>
  <c r="G12" i="1"/>
  <c r="D83" i="1"/>
  <c r="E83" i="1"/>
  <c r="C83" i="1"/>
  <c r="C74" i="1"/>
  <c r="G53" i="1"/>
  <c r="G54" i="1"/>
  <c r="C77" i="1"/>
  <c r="G42" i="1"/>
  <c r="G43" i="1"/>
  <c r="G45" i="1"/>
  <c r="G22" i="1"/>
  <c r="G23" i="1"/>
  <c r="G24" i="1"/>
  <c r="G25" i="1"/>
  <c r="G49" i="1"/>
  <c r="C76" i="1"/>
  <c r="G21" i="1"/>
  <c r="G26" i="1"/>
  <c r="C73" i="1"/>
  <c r="G59" i="1"/>
  <c r="C75" i="1"/>
  <c r="C79" i="1"/>
  <c r="D74" i="1"/>
  <c r="D78" i="1"/>
  <c r="D75" i="1"/>
  <c r="D76" i="1"/>
  <c r="D77" i="1"/>
  <c r="D73" i="1"/>
  <c r="D84" i="1"/>
  <c r="D79" i="1"/>
  <c r="C84" i="1"/>
  <c r="E84" i="1"/>
</calcChain>
</file>

<file path=xl/sharedStrings.xml><?xml version="1.0" encoding="utf-8"?>
<sst xmlns="http://schemas.openxmlformats.org/spreadsheetml/2006/main" count="135" uniqueCount="101">
  <si>
    <t>RUBRO O CULTIVO</t>
  </si>
  <si>
    <t>FRAMBUESA 2 año</t>
  </si>
  <si>
    <t>RENDIMIENTO (kg/ha)</t>
  </si>
  <si>
    <t>VARIEDAD</t>
  </si>
  <si>
    <t>MEEKER</t>
  </si>
  <si>
    <t>FECHA ESTIMADA  PRECIO VENTA</t>
  </si>
  <si>
    <t>Enero 2021</t>
  </si>
  <si>
    <t>NIVEL TECNOLÓGICO</t>
  </si>
  <si>
    <t>MEDIO</t>
  </si>
  <si>
    <t>PRECIO ESPERADO ($/kg)</t>
  </si>
  <si>
    <t>REGIÓN</t>
  </si>
  <si>
    <t>NOVENA</t>
  </si>
  <si>
    <t>INGRESO ESPERADO, CON IVA ($)</t>
  </si>
  <si>
    <t>AGENCIA DE ÁREA</t>
  </si>
  <si>
    <t>TEMUCO</t>
  </si>
  <si>
    <t>DESTINO PRODUCCIÓN</t>
  </si>
  <si>
    <t>Exportadoras</t>
  </si>
  <si>
    <t>COMUNA/LOCALIDAD</t>
  </si>
  <si>
    <t>FREIRE-TEMUCO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</si>
  <si>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</si>
  <si>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</si>
  <si>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</si>
  <si>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</si>
  <si>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</si>
  <si>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</si>
  <si>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</si>
  <si>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</si>
  <si>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</si>
  <si>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</si>
  <si>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</si>
  <si>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</si>
  <si>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</si>
  <si>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</si>
  <si>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Junio</t>
  </si>
  <si>
    <t>Reparacion sistemna conducción</t>
  </si>
  <si>
    <t>Amarra</t>
  </si>
  <si>
    <t>Julio</t>
  </si>
  <si>
    <t>Aplicación de fertilizante</t>
  </si>
  <si>
    <t xml:space="preserve">Cosecha </t>
  </si>
  <si>
    <t>Diciembre/Enero</t>
  </si>
  <si>
    <t>Subtotal Jornadas Hombre</t>
  </si>
  <si>
    <t>JORNADAS ANIMAL</t>
  </si>
  <si>
    <t>Subtotal Jornadas Animal</t>
  </si>
  <si>
    <t>MAQUINARIA</t>
  </si>
  <si>
    <t>Desbrozadora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</si>
  <si>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</si>
  <si>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</si>
  <si>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</si>
  <si>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</si>
  <si>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</si>
  <si>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</si>
  <si>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</si>
  <si>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FERTILIZANTES</t>
  </si>
  <si>
    <t>Fertilizante sft</t>
  </si>
  <si>
    <t>Kg</t>
  </si>
  <si>
    <t>Potasio</t>
  </si>
  <si>
    <t>kg</t>
  </si>
  <si>
    <t>Urea</t>
  </si>
  <si>
    <t>Octubre</t>
  </si>
  <si>
    <t>HERBICIDA</t>
  </si>
  <si>
    <t>Rango</t>
  </si>
  <si>
    <t>Lt</t>
  </si>
  <si>
    <t>Septiembre</t>
  </si>
  <si>
    <t>Paraquat</t>
  </si>
  <si>
    <t>Noviembre</t>
  </si>
  <si>
    <t xml:space="preserve">INSECTICIDA </t>
  </si>
  <si>
    <t>Troya</t>
  </si>
  <si>
    <t>LT</t>
  </si>
  <si>
    <t>Abril</t>
  </si>
  <si>
    <t>Subtotal Insumos</t>
  </si>
  <si>
    <t>OTROS</t>
  </si>
  <si>
    <t>Item</t>
  </si>
  <si>
    <t xml:space="preserve">Fletes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</si>
  <si>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</si>
  <si>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</si>
  <si>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</si>
  <si>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</si>
  <si>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</si>
  <si>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</si>
  <si>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</si>
  <si>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</si>
  <si>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</si>
  <si>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</si>
  <si>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</si>
  <si>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</si>
  <si>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</si>
  <si>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</si>
  <si>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</si>
  <si>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</si>
  <si>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</si>
  <si>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</si>
  <si>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</si>
  <si>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</si>
  <si>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</si>
  <si>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</si>
  <si>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</si>
  <si>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</si>
  <si>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</si>
  <si>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(kilos/hà)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</si>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</sst>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0" fillId="2" borderId="17" xfId="0" applyFont="1" applyFill="1" applyBorder="1" applyAlignment="1"/>
    <xf numFmtId="0" fontId="14" fillId="6" borderId="19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49" fontId="17" fillId="8" borderId="19" xfId="0" applyNumberFormat="1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9" fillId="8" borderId="48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18" fillId="2" borderId="5" xfId="0" applyNumberFormat="1" applyFont="1" applyFill="1" applyBorder="1" applyAlignment="1">
      <alignment horizontal="left" vertical="center" wrapText="1"/>
    </xf>
    <xf numFmtId="49" fontId="19" fillId="2" borderId="5" xfId="0" applyNumberFormat="1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9" fontId="12" fillId="2" borderId="33" xfId="0" applyNumberFormat="1" applyFont="1" applyFill="1" applyBorder="1" applyAlignment="1"/>
    <xf numFmtId="49" fontId="12" fillId="7" borderId="20" xfId="0" applyNumberFormat="1" applyFont="1" applyFill="1" applyBorder="1" applyAlignment="1">
      <alignment horizontal="center" vertical="center"/>
    </xf>
    <xf numFmtId="49" fontId="12" fillId="7" borderId="31" xfId="0" applyNumberFormat="1" applyFont="1" applyFill="1" applyBorder="1" applyAlignment="1">
      <alignment horizontal="center"/>
    </xf>
    <xf numFmtId="0" fontId="0" fillId="2" borderId="56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49" fontId="1" fillId="3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vertical="center"/>
    </xf>
    <xf numFmtId="49" fontId="2" fillId="2" borderId="52" xfId="0" applyNumberFormat="1" applyFont="1" applyFill="1" applyBorder="1" applyAlignment="1">
      <alignment horizontal="left" vertical="center"/>
    </xf>
    <xf numFmtId="0" fontId="2" fillId="2" borderId="5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5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2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3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left" vertical="center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3" fontId="7" fillId="3" borderId="12" xfId="0" applyNumberFormat="1" applyFont="1" applyFill="1" applyBorder="1" applyAlignment="1">
      <alignment horizontal="left" vertical="center"/>
    </xf>
    <xf numFmtId="1" fontId="19" fillId="2" borderId="5" xfId="0" applyNumberFormat="1" applyFont="1" applyFill="1" applyBorder="1" applyAlignment="1">
      <alignment horizontal="left" vertical="center" wrapText="1"/>
    </xf>
    <xf numFmtId="3" fontId="19" fillId="2" borderId="5" xfId="0" applyNumberFormat="1" applyFont="1" applyFill="1" applyBorder="1" applyAlignment="1">
      <alignment horizontal="left" vertical="center" wrapText="1"/>
    </xf>
    <xf numFmtId="49" fontId="8" fillId="3" borderId="12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3" fontId="8" fillId="3" borderId="12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/>
    </xf>
    <xf numFmtId="3" fontId="20" fillId="0" borderId="52" xfId="0" applyNumberFormat="1" applyFont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49" fontId="8" fillId="3" borderId="16" xfId="0" applyNumberFormat="1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3" fontId="8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4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4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9" fillId="5" borderId="29" xfId="0" applyFont="1" applyFill="1" applyBorder="1" applyAlignment="1">
      <alignment horizontal="left" vertical="center"/>
    </xf>
    <xf numFmtId="164" fontId="1" fillId="5" borderId="29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/>
    <xf numFmtId="49" fontId="1" fillId="5" borderId="58" xfId="0" applyNumberFormat="1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left" vertical="center"/>
    </xf>
    <xf numFmtId="49" fontId="1" fillId="3" borderId="52" xfId="0" applyNumberFormat="1" applyFont="1" applyFill="1" applyBorder="1" applyAlignment="1">
      <alignment horizontal="left" vertical="center"/>
    </xf>
    <xf numFmtId="49" fontId="1" fillId="3" borderId="52" xfId="0" applyNumberFormat="1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/>
    </xf>
    <xf numFmtId="49" fontId="18" fillId="2" borderId="61" xfId="0" applyNumberFormat="1" applyFont="1" applyFill="1" applyBorder="1" applyAlignment="1">
      <alignment horizontal="left" vertical="center" wrapText="1"/>
    </xf>
    <xf numFmtId="0" fontId="19" fillId="2" borderId="61" xfId="0" applyFont="1" applyFill="1" applyBorder="1" applyAlignment="1">
      <alignment horizontal="left" vertical="center" wrapText="1"/>
    </xf>
    <xf numFmtId="1" fontId="19" fillId="2" borderId="61" xfId="0" applyNumberFormat="1" applyFont="1" applyFill="1" applyBorder="1" applyAlignment="1">
      <alignment horizontal="left" vertical="center" wrapText="1"/>
    </xf>
    <xf numFmtId="3" fontId="19" fillId="2" borderId="61" xfId="0" applyNumberFormat="1" applyFont="1" applyFill="1" applyBorder="1" applyAlignment="1">
      <alignment horizontal="left" vertical="center" wrapText="1"/>
    </xf>
    <xf numFmtId="3" fontId="12" fillId="7" borderId="50" xfId="0" applyNumberFormat="1" applyFont="1" applyFill="1" applyBorder="1" applyAlignment="1">
      <alignment horizontal="center" vertical="center"/>
    </xf>
    <xf numFmtId="3" fontId="12" fillId="7" borderId="51" xfId="0" applyNumberFormat="1" applyFont="1" applyFill="1" applyBorder="1" applyAlignment="1">
      <alignment horizontal="center" vertical="center"/>
    </xf>
    <xf numFmtId="3" fontId="12" fillId="7" borderId="35" xfId="0" applyNumberFormat="1" applyFont="1" applyFill="1" applyBorder="1" applyAlignment="1">
      <alignment horizontal="center" vertical="center"/>
    </xf>
    <xf numFmtId="3" fontId="12" fillId="7" borderId="3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771525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5"/>
  <sheetViews>
    <sheetView showGridLines="0" tabSelected="1" view="pageBreakPreview" topLeftCell="A35" zoomScaleNormal="100" zoomScaleSheetLayoutView="100" workbookViewId="0">
      <selection activeCell="C84" sqref="C83:E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254" ht="15" customHeight="1" x14ac:dyDescent="0.25">
      <c r="A1" s="2"/>
      <c r="B1" s="2"/>
      <c r="C1" s="2"/>
      <c r="D1" s="2"/>
      <c r="E1" s="2"/>
      <c r="F1" s="2"/>
      <c r="G1" s="2"/>
    </row>
    <row r="2" spans="1:254" ht="15" customHeight="1" x14ac:dyDescent="0.25">
      <c r="A2" s="2"/>
      <c r="B2" s="2"/>
      <c r="C2" s="2"/>
      <c r="D2" s="2"/>
      <c r="E2" s="2"/>
      <c r="F2" s="2"/>
      <c r="G2" s="2"/>
    </row>
    <row r="3" spans="1:254" ht="15" customHeight="1" x14ac:dyDescent="0.25">
      <c r="A3" s="2"/>
      <c r="B3" s="2"/>
      <c r="C3" s="2"/>
      <c r="D3" s="2"/>
      <c r="E3" s="2"/>
      <c r="F3" s="2"/>
      <c r="G3" s="2"/>
    </row>
    <row r="4" spans="1:254" ht="15" customHeight="1" x14ac:dyDescent="0.25">
      <c r="A4" s="2"/>
      <c r="B4" s="2"/>
      <c r="C4" s="2"/>
      <c r="D4" s="2"/>
      <c r="E4" s="2"/>
      <c r="F4" s="2"/>
      <c r="G4" s="2"/>
    </row>
    <row r="5" spans="1:254" ht="15" customHeight="1" x14ac:dyDescent="0.25">
      <c r="A5" s="2"/>
      <c r="B5" s="2"/>
      <c r="C5" s="2"/>
      <c r="D5" s="2"/>
      <c r="E5" s="2"/>
      <c r="F5" s="2"/>
      <c r="G5" s="2"/>
    </row>
    <row r="6" spans="1:254" ht="15" customHeight="1" x14ac:dyDescent="0.25">
      <c r="A6" s="2"/>
      <c r="B6" s="2"/>
      <c r="C6" s="2"/>
      <c r="D6" s="2"/>
      <c r="E6" s="2"/>
      <c r="F6" s="2"/>
      <c r="G6" s="2"/>
    </row>
    <row r="7" spans="1:254" ht="15" customHeight="1" x14ac:dyDescent="0.25">
      <c r="A7" s="2"/>
      <c r="B7" s="2"/>
      <c r="C7" s="2"/>
      <c r="D7" s="2"/>
      <c r="E7" s="2"/>
      <c r="F7" s="2"/>
      <c r="G7" s="2"/>
    </row>
    <row r="8" spans="1:254" ht="15" customHeight="1" x14ac:dyDescent="0.25">
      <c r="A8" s="2"/>
      <c r="B8" s="56"/>
      <c r="C8" s="56"/>
      <c r="D8" s="2"/>
      <c r="E8" s="3"/>
      <c r="F8" s="3"/>
      <c r="G8" s="3"/>
    </row>
    <row r="9" spans="1:254" s="67" customFormat="1" ht="13.5" customHeight="1" x14ac:dyDescent="0.25">
      <c r="A9" s="62"/>
      <c r="B9" s="59" t="s">
        <v>0</v>
      </c>
      <c r="C9" s="63" t="s">
        <v>1</v>
      </c>
      <c r="D9" s="64"/>
      <c r="E9" s="81" t="s">
        <v>2</v>
      </c>
      <c r="F9" s="82"/>
      <c r="G9" s="65">
        <v>6000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</row>
    <row r="10" spans="1:254" s="67" customFormat="1" ht="13.5" customHeight="1" x14ac:dyDescent="0.25">
      <c r="A10" s="62"/>
      <c r="B10" s="60" t="s">
        <v>3</v>
      </c>
      <c r="C10" s="61" t="s">
        <v>4</v>
      </c>
      <c r="D10" s="68"/>
      <c r="E10" s="79" t="s">
        <v>5</v>
      </c>
      <c r="F10" s="80"/>
      <c r="G10" s="69" t="s">
        <v>6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</row>
    <row r="11" spans="1:254" s="67" customFormat="1" ht="13.5" customHeight="1" x14ac:dyDescent="0.25">
      <c r="A11" s="62"/>
      <c r="B11" s="60" t="s">
        <v>7</v>
      </c>
      <c r="C11" s="70" t="s">
        <v>8</v>
      </c>
      <c r="D11" s="68"/>
      <c r="E11" s="77" t="s">
        <v>9</v>
      </c>
      <c r="F11" s="78"/>
      <c r="G11" s="74">
        <v>1450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</row>
    <row r="12" spans="1:254" s="67" customFormat="1" ht="13.5" customHeight="1" x14ac:dyDescent="0.25">
      <c r="A12" s="62"/>
      <c r="B12" s="60" t="s">
        <v>10</v>
      </c>
      <c r="C12" s="61" t="s">
        <v>11</v>
      </c>
      <c r="D12" s="68"/>
      <c r="E12" s="87" t="s">
        <v>12</v>
      </c>
      <c r="F12" s="88"/>
      <c r="G12" s="71">
        <f>G11*G9</f>
        <v>8700000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</row>
    <row r="13" spans="1:254" s="67" customFormat="1" ht="13.5" customHeight="1" x14ac:dyDescent="0.25">
      <c r="A13" s="62"/>
      <c r="B13" s="60" t="s">
        <v>13</v>
      </c>
      <c r="C13" s="70" t="s">
        <v>14</v>
      </c>
      <c r="D13" s="68"/>
      <c r="E13" s="77" t="s">
        <v>15</v>
      </c>
      <c r="F13" s="78"/>
      <c r="G13" s="69" t="s">
        <v>16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</row>
    <row r="14" spans="1:254" s="67" customFormat="1" ht="13.5" customHeight="1" x14ac:dyDescent="0.25">
      <c r="A14" s="62"/>
      <c r="B14" s="60" t="s">
        <v>17</v>
      </c>
      <c r="C14" s="70" t="s">
        <v>18</v>
      </c>
      <c r="D14" s="68"/>
      <c r="E14" s="77" t="s">
        <v>19</v>
      </c>
      <c r="F14" s="78"/>
      <c r="G14" s="69" t="s">
        <v>6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</row>
    <row r="15" spans="1:254" s="67" customFormat="1" ht="13.5" customHeight="1" x14ac:dyDescent="0.25">
      <c r="A15" s="62"/>
      <c r="B15" s="60" t="s">
        <v>20</v>
      </c>
      <c r="C15" s="72">
        <v>44180</v>
      </c>
      <c r="D15" s="68"/>
      <c r="E15" s="83" t="s">
        <v>21</v>
      </c>
      <c r="F15" s="84"/>
      <c r="G15" s="73" t="s">
        <v>22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</row>
    <row r="16" spans="1:254" ht="12" customHeight="1" x14ac:dyDescent="0.25">
      <c r="A16" s="2"/>
      <c r="B16" s="57"/>
      <c r="C16" s="58"/>
      <c r="D16" s="5"/>
      <c r="E16" s="6"/>
      <c r="F16" s="6"/>
      <c r="G16" s="7"/>
    </row>
    <row r="17" spans="1:7" ht="12" customHeight="1" x14ac:dyDescent="0.25">
      <c r="A17" s="8"/>
      <c r="B17" s="85" t="s">
        <v>23</v>
      </c>
      <c r="C17" s="86"/>
      <c r="D17" s="86"/>
      <c r="E17" s="86"/>
      <c r="F17" s="86"/>
      <c r="G17" s="86"/>
    </row>
    <row r="18" spans="1:7" ht="12" customHeight="1" x14ac:dyDescent="0.25">
      <c r="A18" s="2"/>
      <c r="B18" s="9"/>
      <c r="C18" s="10"/>
      <c r="D18" s="10"/>
      <c r="E18" s="10"/>
      <c r="F18" s="11"/>
      <c r="G18" s="11"/>
    </row>
    <row r="19" spans="1:7" ht="12" customHeight="1" x14ac:dyDescent="0.25">
      <c r="A19" s="4"/>
      <c r="B19" s="89" t="s">
        <v>24</v>
      </c>
      <c r="C19" s="90"/>
      <c r="D19" s="91"/>
      <c r="E19" s="91"/>
      <c r="F19" s="91"/>
      <c r="G19" s="91"/>
    </row>
    <row r="20" spans="1:7" ht="24" customHeight="1" x14ac:dyDescent="0.25">
      <c r="A20" s="8"/>
      <c r="B20" s="92" t="s">
        <v>25</v>
      </c>
      <c r="C20" s="92" t="s">
        <v>26</v>
      </c>
      <c r="D20" s="92" t="s">
        <v>27</v>
      </c>
      <c r="E20" s="92" t="s">
        <v>28</v>
      </c>
      <c r="F20" s="92" t="s">
        <v>29</v>
      </c>
      <c r="G20" s="92" t="s">
        <v>30</v>
      </c>
    </row>
    <row r="21" spans="1:7" ht="12.75" customHeight="1" x14ac:dyDescent="0.25">
      <c r="A21" s="8"/>
      <c r="B21" s="93" t="s">
        <v>31</v>
      </c>
      <c r="C21" s="93" t="s">
        <v>32</v>
      </c>
      <c r="D21" s="94">
        <v>10</v>
      </c>
      <c r="E21" s="93" t="s">
        <v>33</v>
      </c>
      <c r="F21" s="95">
        <v>13670.937499999998</v>
      </c>
      <c r="G21" s="95">
        <f>(D21*F21)</f>
        <v>136709.37499999997</v>
      </c>
    </row>
    <row r="22" spans="1:7" ht="26.25" customHeight="1" x14ac:dyDescent="0.25">
      <c r="A22" s="8"/>
      <c r="B22" s="93" t="s">
        <v>34</v>
      </c>
      <c r="C22" s="93" t="s">
        <v>32</v>
      </c>
      <c r="D22" s="94">
        <v>5</v>
      </c>
      <c r="E22" s="93" t="s">
        <v>33</v>
      </c>
      <c r="F22" s="95">
        <v>13670.937499999998</v>
      </c>
      <c r="G22" s="95">
        <f t="shared" ref="G22:G25" si="0">(D22*F22)</f>
        <v>68354.687499999985</v>
      </c>
    </row>
    <row r="23" spans="1:7" ht="12.75" customHeight="1" x14ac:dyDescent="0.25">
      <c r="A23" s="8"/>
      <c r="B23" s="93" t="s">
        <v>35</v>
      </c>
      <c r="C23" s="93" t="s">
        <v>32</v>
      </c>
      <c r="D23" s="94">
        <v>10</v>
      </c>
      <c r="E23" s="93" t="s">
        <v>36</v>
      </c>
      <c r="F23" s="95">
        <v>13670.937499999998</v>
      </c>
      <c r="G23" s="95">
        <f t="shared" si="0"/>
        <v>136709.37499999997</v>
      </c>
    </row>
    <row r="24" spans="1:7" ht="12.75" customHeight="1" x14ac:dyDescent="0.25">
      <c r="A24" s="8"/>
      <c r="B24" s="93" t="s">
        <v>37</v>
      </c>
      <c r="C24" s="93" t="s">
        <v>32</v>
      </c>
      <c r="D24" s="94">
        <v>1</v>
      </c>
      <c r="E24" s="93" t="s">
        <v>36</v>
      </c>
      <c r="F24" s="95">
        <v>13670.937499999998</v>
      </c>
      <c r="G24" s="95">
        <f t="shared" si="0"/>
        <v>13670.937499999998</v>
      </c>
    </row>
    <row r="25" spans="1:7" ht="12.75" customHeight="1" x14ac:dyDescent="0.25">
      <c r="A25" s="8"/>
      <c r="B25" s="93" t="s">
        <v>38</v>
      </c>
      <c r="C25" s="93" t="s">
        <v>32</v>
      </c>
      <c r="D25" s="94">
        <v>200</v>
      </c>
      <c r="E25" s="93" t="s">
        <v>39</v>
      </c>
      <c r="F25" s="95">
        <v>13670.937499999998</v>
      </c>
      <c r="G25" s="95">
        <f t="shared" si="0"/>
        <v>2734187.4999999995</v>
      </c>
    </row>
    <row r="26" spans="1:7" ht="12.75" customHeight="1" x14ac:dyDescent="0.25">
      <c r="A26" s="8"/>
      <c r="B26" s="96" t="s">
        <v>40</v>
      </c>
      <c r="C26" s="97"/>
      <c r="D26" s="97"/>
      <c r="E26" s="97"/>
      <c r="F26" s="97"/>
      <c r="G26" s="98">
        <f>SUM(G21:G25)</f>
        <v>3089631.8749999995</v>
      </c>
    </row>
    <row r="27" spans="1:7" ht="12" customHeight="1" x14ac:dyDescent="0.25">
      <c r="A27" s="2"/>
      <c r="B27" s="99"/>
      <c r="C27" s="10"/>
      <c r="D27" s="10"/>
      <c r="E27" s="10"/>
      <c r="F27" s="100"/>
      <c r="G27" s="100"/>
    </row>
    <row r="28" spans="1:7" ht="12" customHeight="1" x14ac:dyDescent="0.25">
      <c r="A28" s="4"/>
      <c r="B28" s="138" t="s">
        <v>41</v>
      </c>
      <c r="C28" s="139"/>
      <c r="D28" s="140"/>
      <c r="E28" s="140"/>
      <c r="F28" s="140"/>
      <c r="G28" s="140"/>
    </row>
    <row r="29" spans="1:7" ht="24" customHeight="1" x14ac:dyDescent="0.25">
      <c r="A29" s="22"/>
      <c r="B29" s="143" t="s">
        <v>25</v>
      </c>
      <c r="C29" s="144" t="s">
        <v>26</v>
      </c>
      <c r="D29" s="144" t="s">
        <v>27</v>
      </c>
      <c r="E29" s="143" t="s">
        <v>28</v>
      </c>
      <c r="F29" s="144" t="s">
        <v>29</v>
      </c>
      <c r="G29" s="143" t="s">
        <v>30</v>
      </c>
    </row>
    <row r="30" spans="1:7" ht="12" customHeight="1" x14ac:dyDescent="0.25">
      <c r="A30" s="22"/>
      <c r="B30" s="145"/>
      <c r="C30" s="145"/>
      <c r="D30" s="145"/>
      <c r="E30" s="145"/>
      <c r="F30" s="145"/>
      <c r="G30" s="145"/>
    </row>
    <row r="31" spans="1:7" ht="12" customHeight="1" x14ac:dyDescent="0.25">
      <c r="A31" s="4"/>
      <c r="B31" s="141" t="s">
        <v>42</v>
      </c>
      <c r="C31" s="142"/>
      <c r="D31" s="142"/>
      <c r="E31" s="142"/>
      <c r="F31" s="142"/>
      <c r="G31" s="142"/>
    </row>
    <row r="32" spans="1:7" ht="12" customHeight="1" x14ac:dyDescent="0.25">
      <c r="A32" s="2"/>
      <c r="B32" s="104"/>
      <c r="C32" s="105"/>
      <c r="D32" s="105"/>
      <c r="E32" s="105"/>
      <c r="F32" s="106"/>
      <c r="G32" s="106"/>
    </row>
    <row r="33" spans="1:10" ht="12" customHeight="1" x14ac:dyDescent="0.25">
      <c r="A33" s="4"/>
      <c r="B33" s="101" t="s">
        <v>43</v>
      </c>
      <c r="C33" s="102"/>
      <c r="D33" s="103"/>
      <c r="E33" s="103"/>
      <c r="F33" s="103"/>
      <c r="G33" s="103"/>
    </row>
    <row r="34" spans="1:10" ht="24" customHeight="1" x14ac:dyDescent="0.25">
      <c r="A34" s="4"/>
      <c r="B34" s="107" t="s">
        <v>25</v>
      </c>
      <c r="C34" s="107" t="s">
        <v>26</v>
      </c>
      <c r="D34" s="107" t="s">
        <v>27</v>
      </c>
      <c r="E34" s="107" t="s">
        <v>28</v>
      </c>
      <c r="F34" s="92" t="s">
        <v>29</v>
      </c>
      <c r="G34" s="107" t="s">
        <v>30</v>
      </c>
    </row>
    <row r="35" spans="1:10" ht="27.75" customHeight="1" x14ac:dyDescent="0.25">
      <c r="A35" s="8"/>
      <c r="B35" s="93" t="s">
        <v>44</v>
      </c>
      <c r="C35" s="93" t="s">
        <v>45</v>
      </c>
      <c r="D35" s="94">
        <v>0.625</v>
      </c>
      <c r="E35" s="93" t="s">
        <v>46</v>
      </c>
      <c r="F35" s="95">
        <v>149138</v>
      </c>
      <c r="G35" s="95">
        <f t="shared" ref="G35" si="1">(D35*F35)</f>
        <v>93211.25</v>
      </c>
      <c r="I35" s="137"/>
    </row>
    <row r="36" spans="1:10" ht="12.75" customHeight="1" x14ac:dyDescent="0.25">
      <c r="A36" s="4"/>
      <c r="B36" s="109" t="s">
        <v>47</v>
      </c>
      <c r="C36" s="110"/>
      <c r="D36" s="110"/>
      <c r="E36" s="110"/>
      <c r="F36" s="110"/>
      <c r="G36" s="111">
        <f>SUM(G35:G35)</f>
        <v>93211.25</v>
      </c>
    </row>
    <row r="37" spans="1:10" ht="12" customHeight="1" x14ac:dyDescent="0.25">
      <c r="A37" s="2"/>
      <c r="B37" s="104"/>
      <c r="C37" s="105"/>
      <c r="D37" s="105"/>
      <c r="E37" s="105"/>
      <c r="F37" s="106"/>
      <c r="G37" s="106"/>
    </row>
    <row r="38" spans="1:10" ht="12" customHeight="1" x14ac:dyDescent="0.25">
      <c r="A38" s="4"/>
      <c r="B38" s="138" t="s">
        <v>48</v>
      </c>
      <c r="C38" s="139"/>
      <c r="D38" s="140"/>
      <c r="E38" s="140"/>
      <c r="F38" s="140"/>
      <c r="G38" s="140"/>
    </row>
    <row r="39" spans="1:10" ht="24" customHeight="1" x14ac:dyDescent="0.25">
      <c r="A39" s="22"/>
      <c r="B39" s="144" t="s">
        <v>49</v>
      </c>
      <c r="C39" s="144" t="s">
        <v>50</v>
      </c>
      <c r="D39" s="144" t="s">
        <v>51</v>
      </c>
      <c r="E39" s="144" t="s">
        <v>28</v>
      </c>
      <c r="F39" s="144" t="s">
        <v>29</v>
      </c>
      <c r="G39" s="144" t="s">
        <v>30</v>
      </c>
      <c r="J39" s="49"/>
    </row>
    <row r="40" spans="1:10" ht="12.75" customHeight="1" x14ac:dyDescent="0.25">
      <c r="A40" s="8"/>
      <c r="B40" s="146" t="s">
        <v>52</v>
      </c>
      <c r="C40" s="147"/>
      <c r="D40" s="147"/>
      <c r="E40" s="147"/>
      <c r="F40" s="148"/>
      <c r="G40" s="149"/>
      <c r="J40" s="49"/>
    </row>
    <row r="41" spans="1:10" ht="12.75" customHeight="1" x14ac:dyDescent="0.25">
      <c r="A41" s="8"/>
      <c r="B41" s="51" t="s">
        <v>53</v>
      </c>
      <c r="C41" s="52" t="s">
        <v>54</v>
      </c>
      <c r="D41" s="52">
        <v>300</v>
      </c>
      <c r="E41" s="52" t="s">
        <v>36</v>
      </c>
      <c r="F41" s="112">
        <v>348.26588999999996</v>
      </c>
      <c r="G41" s="113">
        <f t="shared" ref="G41:G48" si="2">F41*D41</f>
        <v>104479.76699999999</v>
      </c>
      <c r="J41" s="49"/>
    </row>
    <row r="42" spans="1:10" ht="12.75" customHeight="1" x14ac:dyDescent="0.25">
      <c r="A42" s="8"/>
      <c r="B42" s="51" t="s">
        <v>55</v>
      </c>
      <c r="C42" s="52" t="s">
        <v>56</v>
      </c>
      <c r="D42" s="52">
        <v>150</v>
      </c>
      <c r="E42" s="52" t="s">
        <v>36</v>
      </c>
      <c r="F42" s="112">
        <v>306.92497499999996</v>
      </c>
      <c r="G42" s="113">
        <f t="shared" si="2"/>
        <v>46038.746249999997</v>
      </c>
      <c r="J42" s="49"/>
    </row>
    <row r="43" spans="1:10" ht="12.75" customHeight="1" x14ac:dyDescent="0.25">
      <c r="A43" s="8"/>
      <c r="B43" s="51" t="s">
        <v>57</v>
      </c>
      <c r="C43" s="52" t="s">
        <v>54</v>
      </c>
      <c r="D43" s="52">
        <v>400</v>
      </c>
      <c r="E43" s="52" t="s">
        <v>58</v>
      </c>
      <c r="F43" s="112">
        <v>306.92497499999996</v>
      </c>
      <c r="G43" s="113">
        <f t="shared" si="2"/>
        <v>122769.98999999999</v>
      </c>
      <c r="J43" s="49"/>
    </row>
    <row r="44" spans="1:10" ht="12.75" customHeight="1" x14ac:dyDescent="0.25">
      <c r="A44" s="8"/>
      <c r="B44" s="50" t="s">
        <v>59</v>
      </c>
      <c r="C44" s="52"/>
      <c r="D44" s="52"/>
      <c r="E44" s="52"/>
      <c r="F44" s="112"/>
      <c r="G44" s="113"/>
      <c r="J44" s="49"/>
    </row>
    <row r="45" spans="1:10" ht="12.75" customHeight="1" x14ac:dyDescent="0.25">
      <c r="A45" s="8"/>
      <c r="B45" s="51" t="s">
        <v>60</v>
      </c>
      <c r="C45" s="52" t="s">
        <v>61</v>
      </c>
      <c r="D45" s="52">
        <v>2</v>
      </c>
      <c r="E45" s="52" t="s">
        <v>62</v>
      </c>
      <c r="F45" s="112">
        <v>6270.0387749999991</v>
      </c>
      <c r="G45" s="113">
        <f t="shared" si="2"/>
        <v>12540.077549999998</v>
      </c>
      <c r="J45" s="49"/>
    </row>
    <row r="46" spans="1:10" ht="12.75" customHeight="1" x14ac:dyDescent="0.25">
      <c r="A46" s="8"/>
      <c r="B46" s="51" t="s">
        <v>63</v>
      </c>
      <c r="C46" s="52" t="s">
        <v>61</v>
      </c>
      <c r="D46" s="52">
        <v>2</v>
      </c>
      <c r="E46" s="52" t="s">
        <v>64</v>
      </c>
      <c r="F46" s="112">
        <v>12276.998999999998</v>
      </c>
      <c r="G46" s="113">
        <f t="shared" si="2"/>
        <v>24553.997999999996</v>
      </c>
      <c r="J46" s="49"/>
    </row>
    <row r="47" spans="1:10" ht="12.75" customHeight="1" x14ac:dyDescent="0.25">
      <c r="A47" s="8"/>
      <c r="B47" s="51" t="s">
        <v>65</v>
      </c>
      <c r="C47" s="52"/>
      <c r="D47" s="52"/>
      <c r="E47" s="52"/>
      <c r="F47" s="112"/>
      <c r="G47" s="113"/>
      <c r="J47" s="49"/>
    </row>
    <row r="48" spans="1:10" ht="12.75" customHeight="1" x14ac:dyDescent="0.25">
      <c r="A48" s="8"/>
      <c r="B48" s="50" t="s">
        <v>66</v>
      </c>
      <c r="C48" s="52" t="s">
        <v>67</v>
      </c>
      <c r="D48" s="52">
        <v>3</v>
      </c>
      <c r="E48" s="52" t="s">
        <v>68</v>
      </c>
      <c r="F48" s="112">
        <v>16260.759900000001</v>
      </c>
      <c r="G48" s="113">
        <f t="shared" si="2"/>
        <v>48782.279699999999</v>
      </c>
      <c r="J48" s="49"/>
    </row>
    <row r="49" spans="1:7" ht="13.5" customHeight="1" x14ac:dyDescent="0.25">
      <c r="A49" s="4"/>
      <c r="B49" s="114" t="s">
        <v>69</v>
      </c>
      <c r="C49" s="115"/>
      <c r="D49" s="115"/>
      <c r="E49" s="115"/>
      <c r="F49" s="115"/>
      <c r="G49" s="116">
        <f>SUM(G40:G48)</f>
        <v>359164.85849999997</v>
      </c>
    </row>
    <row r="50" spans="1:7" ht="12" customHeight="1" x14ac:dyDescent="0.25">
      <c r="A50" s="2"/>
      <c r="B50" s="104"/>
      <c r="C50" s="105"/>
      <c r="D50" s="105"/>
      <c r="E50" s="105"/>
      <c r="F50" s="106"/>
      <c r="G50" s="106"/>
    </row>
    <row r="51" spans="1:7" ht="12" customHeight="1" x14ac:dyDescent="0.25">
      <c r="A51" s="4"/>
      <c r="B51" s="101" t="s">
        <v>70</v>
      </c>
      <c r="C51" s="102"/>
      <c r="D51" s="103"/>
      <c r="E51" s="103"/>
      <c r="F51" s="103"/>
      <c r="G51" s="103"/>
    </row>
    <row r="52" spans="1:7" ht="24" customHeight="1" x14ac:dyDescent="0.25">
      <c r="A52" s="4"/>
      <c r="B52" s="107" t="s">
        <v>71</v>
      </c>
      <c r="C52" s="108" t="s">
        <v>50</v>
      </c>
      <c r="D52" s="108" t="s">
        <v>51</v>
      </c>
      <c r="E52" s="107" t="s">
        <v>28</v>
      </c>
      <c r="F52" s="92" t="s">
        <v>29</v>
      </c>
      <c r="G52" s="107" t="s">
        <v>30</v>
      </c>
    </row>
    <row r="53" spans="1:7" ht="12.75" customHeight="1" x14ac:dyDescent="0.25">
      <c r="A53" s="8"/>
      <c r="B53" s="93" t="s">
        <v>72</v>
      </c>
      <c r="C53" s="117" t="s">
        <v>26</v>
      </c>
      <c r="D53" s="118">
        <v>40</v>
      </c>
      <c r="E53" s="93" t="s">
        <v>73</v>
      </c>
      <c r="F53" s="119">
        <v>24856.249999999996</v>
      </c>
      <c r="G53" s="119">
        <f>D53*F53</f>
        <v>994249.99999999988</v>
      </c>
    </row>
    <row r="54" spans="1:7" ht="13.5" customHeight="1" x14ac:dyDescent="0.25">
      <c r="A54" s="4"/>
      <c r="B54" s="120" t="s">
        <v>74</v>
      </c>
      <c r="C54" s="121"/>
      <c r="D54" s="121"/>
      <c r="E54" s="121"/>
      <c r="F54" s="121"/>
      <c r="G54" s="122">
        <f>SUM(G53:G53)</f>
        <v>994249.99999999988</v>
      </c>
    </row>
    <row r="55" spans="1:7" ht="12" customHeight="1" x14ac:dyDescent="0.25">
      <c r="A55" s="2"/>
      <c r="B55" s="123"/>
      <c r="C55" s="123"/>
      <c r="D55" s="123"/>
      <c r="E55" s="123"/>
      <c r="F55" s="124"/>
      <c r="G55" s="124"/>
    </row>
    <row r="56" spans="1:7" ht="12" customHeight="1" x14ac:dyDescent="0.25">
      <c r="A56" s="22"/>
      <c r="B56" s="125" t="s">
        <v>75</v>
      </c>
      <c r="C56" s="126"/>
      <c r="D56" s="126"/>
      <c r="E56" s="126"/>
      <c r="F56" s="126"/>
      <c r="G56" s="127">
        <f>G26+G36+G49+G54</f>
        <v>4536257.9834999992</v>
      </c>
    </row>
    <row r="57" spans="1:7" ht="12" customHeight="1" x14ac:dyDescent="0.25">
      <c r="A57" s="22"/>
      <c r="B57" s="128" t="s">
        <v>76</v>
      </c>
      <c r="C57" s="129"/>
      <c r="D57" s="129"/>
      <c r="E57" s="129"/>
      <c r="F57" s="129"/>
      <c r="G57" s="130">
        <f>G56*0.05</f>
        <v>226812.89917499997</v>
      </c>
    </row>
    <row r="58" spans="1:7" ht="12" customHeight="1" x14ac:dyDescent="0.25">
      <c r="A58" s="22"/>
      <c r="B58" s="131" t="s">
        <v>77</v>
      </c>
      <c r="C58" s="132"/>
      <c r="D58" s="132"/>
      <c r="E58" s="132"/>
      <c r="F58" s="132"/>
      <c r="G58" s="133">
        <f>G57+G56</f>
        <v>4763070.8826749995</v>
      </c>
    </row>
    <row r="59" spans="1:7" ht="12" customHeight="1" x14ac:dyDescent="0.25">
      <c r="A59" s="22"/>
      <c r="B59" s="128" t="s">
        <v>78</v>
      </c>
      <c r="C59" s="129"/>
      <c r="D59" s="129"/>
      <c r="E59" s="129"/>
      <c r="F59" s="129"/>
      <c r="G59" s="130">
        <f>G12</f>
        <v>8700000</v>
      </c>
    </row>
    <row r="60" spans="1:7" ht="12" customHeight="1" x14ac:dyDescent="0.25">
      <c r="A60" s="22"/>
      <c r="B60" s="134" t="s">
        <v>79</v>
      </c>
      <c r="C60" s="135"/>
      <c r="D60" s="135"/>
      <c r="E60" s="135"/>
      <c r="F60" s="135"/>
      <c r="G60" s="136">
        <f>G59-G58</f>
        <v>3936929.1173250005</v>
      </c>
    </row>
    <row r="61" spans="1:7" ht="12" customHeight="1" x14ac:dyDescent="0.25">
      <c r="A61" s="22"/>
      <c r="B61" s="23" t="s">
        <v>80</v>
      </c>
      <c r="C61" s="24"/>
      <c r="D61" s="24"/>
      <c r="E61" s="24"/>
      <c r="F61" s="24"/>
      <c r="G61" s="19"/>
    </row>
    <row r="62" spans="1:7" ht="12.75" customHeight="1" thickBot="1" x14ac:dyDescent="0.3">
      <c r="A62" s="22"/>
      <c r="B62" s="25"/>
      <c r="C62" s="24"/>
      <c r="D62" s="24"/>
      <c r="E62" s="24"/>
      <c r="F62" s="24"/>
      <c r="G62" s="19"/>
    </row>
    <row r="63" spans="1:7" ht="12" customHeight="1" x14ac:dyDescent="0.25">
      <c r="A63" s="22"/>
      <c r="B63" s="35" t="s">
        <v>81</v>
      </c>
      <c r="C63" s="36"/>
      <c r="D63" s="36"/>
      <c r="E63" s="36"/>
      <c r="F63" s="37"/>
      <c r="G63" s="19"/>
    </row>
    <row r="64" spans="1:7" ht="12" customHeight="1" x14ac:dyDescent="0.25">
      <c r="A64" s="22"/>
      <c r="B64" s="38" t="s">
        <v>82</v>
      </c>
      <c r="C64" s="21"/>
      <c r="D64" s="21"/>
      <c r="E64" s="21"/>
      <c r="F64" s="39"/>
      <c r="G64" s="19"/>
    </row>
    <row r="65" spans="1:7" ht="12" customHeight="1" x14ac:dyDescent="0.25">
      <c r="A65" s="22"/>
      <c r="B65" s="38" t="s">
        <v>83</v>
      </c>
      <c r="C65" s="21"/>
      <c r="D65" s="21"/>
      <c r="E65" s="21"/>
      <c r="F65" s="39"/>
      <c r="G65" s="19"/>
    </row>
    <row r="66" spans="1:7" ht="12" customHeight="1" x14ac:dyDescent="0.25">
      <c r="A66" s="22"/>
      <c r="B66" s="38" t="s">
        <v>84</v>
      </c>
      <c r="C66" s="21"/>
      <c r="D66" s="21"/>
      <c r="E66" s="21"/>
      <c r="F66" s="39"/>
      <c r="G66" s="19"/>
    </row>
    <row r="67" spans="1:7" ht="12" customHeight="1" x14ac:dyDescent="0.25">
      <c r="A67" s="22"/>
      <c r="B67" s="38" t="s">
        <v>85</v>
      </c>
      <c r="C67" s="21"/>
      <c r="D67" s="21"/>
      <c r="E67" s="21"/>
      <c r="F67" s="39"/>
      <c r="G67" s="19"/>
    </row>
    <row r="68" spans="1:7" ht="12" customHeight="1" x14ac:dyDescent="0.25">
      <c r="A68" s="22"/>
      <c r="B68" s="38" t="s">
        <v>86</v>
      </c>
      <c r="C68" s="21"/>
      <c r="D68" s="21"/>
      <c r="E68" s="21"/>
      <c r="F68" s="39"/>
      <c r="G68" s="19"/>
    </row>
    <row r="69" spans="1:7" ht="12.75" customHeight="1" thickBot="1" x14ac:dyDescent="0.3">
      <c r="A69" s="22"/>
      <c r="B69" s="40" t="s">
        <v>87</v>
      </c>
      <c r="C69" s="41"/>
      <c r="D69" s="41"/>
      <c r="E69" s="41"/>
      <c r="F69" s="42"/>
      <c r="G69" s="19"/>
    </row>
    <row r="70" spans="1:7" ht="12.75" customHeight="1" x14ac:dyDescent="0.25">
      <c r="A70" s="22"/>
      <c r="B70" s="33"/>
      <c r="C70" s="21"/>
      <c r="D70" s="21"/>
      <c r="E70" s="21"/>
      <c r="F70" s="21"/>
      <c r="G70" s="19"/>
    </row>
    <row r="71" spans="1:7" ht="15" customHeight="1" thickBot="1" x14ac:dyDescent="0.3">
      <c r="A71" s="22"/>
      <c r="B71" s="75" t="s">
        <v>88</v>
      </c>
      <c r="C71" s="76"/>
      <c r="D71" s="32"/>
      <c r="E71" s="13"/>
      <c r="F71" s="13"/>
      <c r="G71" s="19"/>
    </row>
    <row r="72" spans="1:7" ht="12" customHeight="1" x14ac:dyDescent="0.25">
      <c r="A72" s="22"/>
      <c r="B72" s="27" t="s">
        <v>71</v>
      </c>
      <c r="C72" s="54" t="s">
        <v>89</v>
      </c>
      <c r="D72" s="55" t="s">
        <v>90</v>
      </c>
      <c r="E72" s="13"/>
      <c r="F72" s="13"/>
      <c r="G72" s="19"/>
    </row>
    <row r="73" spans="1:7" ht="12" customHeight="1" x14ac:dyDescent="0.25">
      <c r="A73" s="22"/>
      <c r="B73" s="28" t="s">
        <v>91</v>
      </c>
      <c r="C73" s="14">
        <f>G26</f>
        <v>3089631.8749999995</v>
      </c>
      <c r="D73" s="53">
        <f>(C73/$C$79)</f>
        <v>0.6486638317385891</v>
      </c>
      <c r="E73" s="13"/>
      <c r="F73" s="13"/>
      <c r="G73" s="19"/>
    </row>
    <row r="74" spans="1:7" ht="12" customHeight="1" x14ac:dyDescent="0.25">
      <c r="A74" s="22"/>
      <c r="B74" s="28" t="s">
        <v>92</v>
      </c>
      <c r="C74" s="15">
        <f>G31</f>
        <v>0</v>
      </c>
      <c r="D74" s="53">
        <f t="shared" ref="D74:D78" si="3">(C74/$C$79)</f>
        <v>0</v>
      </c>
      <c r="E74" s="13"/>
      <c r="F74" s="13"/>
      <c r="G74" s="19"/>
    </row>
    <row r="75" spans="1:7" ht="12" customHeight="1" x14ac:dyDescent="0.25">
      <c r="A75" s="22"/>
      <c r="B75" s="28" t="s">
        <v>93</v>
      </c>
      <c r="C75" s="14">
        <f>G36</f>
        <v>93211.25</v>
      </c>
      <c r="D75" s="53">
        <f t="shared" si="3"/>
        <v>1.9569569784472648E-2</v>
      </c>
      <c r="E75" s="13"/>
      <c r="F75" s="13"/>
      <c r="G75" s="19"/>
    </row>
    <row r="76" spans="1:7" ht="12" customHeight="1" x14ac:dyDescent="0.25">
      <c r="A76" s="22"/>
      <c r="B76" s="28" t="s">
        <v>49</v>
      </c>
      <c r="C76" s="14">
        <f>G49</f>
        <v>359164.85849999997</v>
      </c>
      <c r="D76" s="53">
        <f t="shared" si="3"/>
        <v>7.5406152825393855E-2</v>
      </c>
      <c r="E76" s="13"/>
      <c r="F76" s="13"/>
      <c r="G76" s="19"/>
    </row>
    <row r="77" spans="1:7" ht="12" customHeight="1" x14ac:dyDescent="0.25">
      <c r="A77" s="22"/>
      <c r="B77" s="28" t="s">
        <v>94</v>
      </c>
      <c r="C77" s="16">
        <f>G54</f>
        <v>994249.99999999988</v>
      </c>
      <c r="D77" s="53">
        <f t="shared" si="3"/>
        <v>0.20874137787243416</v>
      </c>
      <c r="E77" s="18"/>
      <c r="F77" s="18"/>
      <c r="G77" s="19"/>
    </row>
    <row r="78" spans="1:7" ht="12" customHeight="1" x14ac:dyDescent="0.25">
      <c r="A78" s="22"/>
      <c r="B78" s="28" t="s">
        <v>95</v>
      </c>
      <c r="C78" s="16">
        <v>226813</v>
      </c>
      <c r="D78" s="53">
        <f t="shared" si="3"/>
        <v>4.7619067779110298E-2</v>
      </c>
      <c r="E78" s="18"/>
      <c r="F78" s="18"/>
      <c r="G78" s="19"/>
    </row>
    <row r="79" spans="1:7" ht="12.75" customHeight="1" thickBot="1" x14ac:dyDescent="0.3">
      <c r="A79" s="22"/>
      <c r="B79" s="29" t="s">
        <v>96</v>
      </c>
      <c r="C79" s="30">
        <f>SUM(C73:C78)</f>
        <v>4763070.9834999992</v>
      </c>
      <c r="D79" s="31">
        <f>SUM(D73:D78)</f>
        <v>1.0000000000000002</v>
      </c>
      <c r="E79" s="18"/>
      <c r="F79" s="18"/>
      <c r="G79" s="19"/>
    </row>
    <row r="80" spans="1:7" ht="12" customHeight="1" x14ac:dyDescent="0.25">
      <c r="A80" s="22"/>
      <c r="B80" s="25"/>
      <c r="C80" s="24"/>
      <c r="D80" s="24"/>
      <c r="E80" s="24"/>
      <c r="F80" s="24"/>
      <c r="G80" s="19"/>
    </row>
    <row r="81" spans="1:7" ht="12.75" customHeight="1" x14ac:dyDescent="0.25">
      <c r="A81" s="22"/>
      <c r="B81" s="26"/>
      <c r="C81" s="24">
        <v>0.85</v>
      </c>
      <c r="D81" s="24"/>
      <c r="E81" s="24">
        <v>1.1499999999999999</v>
      </c>
      <c r="F81" s="24"/>
      <c r="G81" s="19"/>
    </row>
    <row r="82" spans="1:7" ht="12" customHeight="1" thickBot="1" x14ac:dyDescent="0.3">
      <c r="A82" s="12"/>
      <c r="B82" s="44"/>
      <c r="C82" s="45" t="s">
        <v>97</v>
      </c>
      <c r="D82" s="46"/>
      <c r="E82" s="47"/>
      <c r="F82" s="17"/>
      <c r="G82" s="19"/>
    </row>
    <row r="83" spans="1:7" ht="12" customHeight="1" x14ac:dyDescent="0.25">
      <c r="A83" s="22"/>
      <c r="B83" s="48" t="s">
        <v>98</v>
      </c>
      <c r="C83" s="150">
        <f>D83*C81</f>
        <v>5100</v>
      </c>
      <c r="D83" s="150">
        <f>G9</f>
        <v>6000</v>
      </c>
      <c r="E83" s="151">
        <f>D83*E81</f>
        <v>6899.9999999999991</v>
      </c>
      <c r="F83" s="43"/>
      <c r="G83" s="20"/>
    </row>
    <row r="84" spans="1:7" ht="12.75" customHeight="1" thickBot="1" x14ac:dyDescent="0.3">
      <c r="A84" s="22"/>
      <c r="B84" s="29" t="s">
        <v>99</v>
      </c>
      <c r="C84" s="152">
        <f>(G58/C83)</f>
        <v>933.93546719117637</v>
      </c>
      <c r="D84" s="152">
        <f>(G58/D83)</f>
        <v>793.84514711249994</v>
      </c>
      <c r="E84" s="153">
        <f>(G58/E83)</f>
        <v>690.30012792391312</v>
      </c>
      <c r="F84" s="43"/>
      <c r="G84" s="20"/>
    </row>
    <row r="85" spans="1:7" ht="15.6" customHeight="1" x14ac:dyDescent="0.25">
      <c r="A85" s="22"/>
      <c r="B85" s="34" t="s">
        <v>100</v>
      </c>
      <c r="C85" s="21"/>
      <c r="D85" s="21"/>
      <c r="E85" s="21"/>
      <c r="F85" s="21"/>
      <c r="G85" s="21"/>
    </row>
  </sheetData>
  <mergeCells count="9">
    <mergeCell ref="B71:C7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2021-04-05T00:25:38Z</dcterms:modified>
  <cp:category/>
  <cp:contentStatus/>
</cp:coreProperties>
</file>