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D91" i="1"/>
  <c r="C91" i="1"/>
  <c r="C82" i="1"/>
  <c r="C85" i="1"/>
  <c r="G56" i="1"/>
  <c r="G54" i="1"/>
  <c r="G53" i="1"/>
  <c r="G51" i="1"/>
  <c r="G49" i="1"/>
  <c r="G48" i="1"/>
  <c r="G47" i="1"/>
  <c r="G46" i="1"/>
  <c r="G45" i="1"/>
  <c r="G44" i="1"/>
  <c r="G43" i="1"/>
  <c r="C83" i="1"/>
  <c r="G27" i="1"/>
  <c r="G26" i="1"/>
  <c r="G25" i="1"/>
  <c r="G24" i="1"/>
  <c r="G23" i="1"/>
  <c r="G22" i="1"/>
  <c r="G21" i="1"/>
  <c r="G12" i="1"/>
  <c r="G67" i="1" s="1"/>
  <c r="G28" i="1" l="1"/>
  <c r="G57" i="1"/>
  <c r="C84" i="1" s="1"/>
  <c r="C81" i="1"/>
  <c r="G64" i="1" l="1"/>
  <c r="G65" i="1" s="1"/>
  <c r="C86" i="1" s="1"/>
  <c r="C87" i="1" s="1"/>
  <c r="D81" i="1" s="1"/>
  <c r="G66" i="1"/>
  <c r="D85" i="1" l="1"/>
  <c r="D83" i="1"/>
  <c r="D84" i="1"/>
  <c r="E92" i="1"/>
  <c r="D92" i="1"/>
  <c r="C92" i="1"/>
  <c r="G68" i="1"/>
  <c r="D86" i="1"/>
  <c r="D87" i="1" l="1"/>
</calcChain>
</file>

<file path=xl/sharedStrings.xml><?xml version="1.0" encoding="utf-8"?>
<sst xmlns="http://schemas.openxmlformats.org/spreadsheetml/2006/main" count="151" uniqueCount="108">
  <si>
    <t>RUBRO O CULTIVO</t>
  </si>
  <si>
    <t>RENDIMIENTO (t/Há.)</t>
  </si>
  <si>
    <t>VARIEDAD</t>
  </si>
  <si>
    <t>MEEKER</t>
  </si>
  <si>
    <t>FECHA ESTIMADA  PRECIO VENTA</t>
  </si>
  <si>
    <t>Dic-Abr</t>
  </si>
  <si>
    <t>NIVEL TECNOLÓGICO</t>
  </si>
  <si>
    <t>ALTO</t>
  </si>
  <si>
    <t>REGIÓN</t>
  </si>
  <si>
    <t>DE LOS RIOS</t>
  </si>
  <si>
    <t>INGRESO ESPERADO, con IVA ($)</t>
  </si>
  <si>
    <t>AGENCIA DE ÁREA</t>
  </si>
  <si>
    <t>SAN JOSE DE LA MARIQUINA</t>
  </si>
  <si>
    <t>DESTINO PRODUCCION</t>
  </si>
  <si>
    <t>EMPRESA EXPORTADORA</t>
  </si>
  <si>
    <t>COMUNA/LOCALIDAD</t>
  </si>
  <si>
    <t>FECHA DE COSECHA</t>
  </si>
  <si>
    <t>Dic-Mar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</si>
  <si>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</si>
  <si>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</si>
  <si>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</si>
  <si>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</si>
  <si>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</si>
  <si>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</si>
  <si>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</si>
  <si>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</si>
  <si>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</si>
  <si>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</si>
  <si>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</si>
  <si>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Lavado</t>
  </si>
  <si>
    <t>JH</t>
  </si>
  <si>
    <t>Jun-Ago</t>
  </si>
  <si>
    <t>Poda y amarre</t>
  </si>
  <si>
    <t>Jul</t>
  </si>
  <si>
    <t>Reparación sistema de conducción</t>
  </si>
  <si>
    <t>Noviembre</t>
  </si>
  <si>
    <t>Riego por surco</t>
  </si>
  <si>
    <t>Sep-Mar</t>
  </si>
  <si>
    <t>Aplicación fertilizantes</t>
  </si>
  <si>
    <t>Jun-Ene</t>
  </si>
  <si>
    <t>Aplicación fitosanitarios</t>
  </si>
  <si>
    <t>Jun-Feb</t>
  </si>
  <si>
    <t>cosecheros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</si>
  <si>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</si>
  <si>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</si>
  <si>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</si>
  <si>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</si>
  <si>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</si>
  <si>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</si>
  <si>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</si>
  <si>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</si>
  <si>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</si>
  <si>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</si>
  <si>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Nitromag</t>
  </si>
  <si>
    <t>Kg</t>
  </si>
  <si>
    <t>Oct-Nov</t>
  </si>
  <si>
    <t>Superfosfato Triple</t>
  </si>
  <si>
    <t>Mayo</t>
  </si>
  <si>
    <t>Muriato de Potasio</t>
  </si>
  <si>
    <t>Sulpomag</t>
  </si>
  <si>
    <t>Aminoac (Terra Sorb Foliar)</t>
  </si>
  <si>
    <t>l</t>
  </si>
  <si>
    <t>Sep-Feb</t>
  </si>
  <si>
    <t>Ab Foliar Des.Veg. (Aminoquelant ca)</t>
  </si>
  <si>
    <t>Ab Foliar Des.fruto (Maxifrut)</t>
  </si>
  <si>
    <t>HERBICIDAS</t>
  </si>
  <si>
    <t>Paraquat</t>
  </si>
  <si>
    <t>Ago-Dic</t>
  </si>
  <si>
    <t>INSECTICIDA</t>
  </si>
  <si>
    <t>Balazo</t>
  </si>
  <si>
    <t>sobre</t>
  </si>
  <si>
    <t>Ago-Oct</t>
  </si>
  <si>
    <t>Aceite Springhill</t>
  </si>
  <si>
    <t>May-Ago</t>
  </si>
  <si>
    <t>FUNGICIDA</t>
  </si>
  <si>
    <t>Fungicida (Agro Cu 50)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</si>
  <si>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</si>
  <si>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</si>
  <si>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</si>
  <si>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</si>
  <si>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</si>
  <si>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</si>
  <si>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</si>
  <si>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</si>
  <si>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</si>
  <si>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</si>
  <si>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</si>
  <si>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</si>
  <si>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</si>
  <si>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</si>
  <si>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</si>
  <si>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</si>
  <si>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</si>
  <si>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</si>
  <si>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</si>
  <si>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</si>
  <si>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</si>
  <si>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</si>
  <si>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</si>
  <si>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</si>
  <si>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</si>
  <si>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</si>
  <si>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(t/há)</t>
  </si>
  <si>
    <t>Rendimiento (t/há)</t>
  </si>
  <si>
    <t>Costo unitario ($/t) (*)</t>
  </si>
  <si>
    <t>(*): Este valor representa el valor mìnimo de venta del producto</t>
  </si>
  <si>
    <t>FRAMBUESA (AÑO 3)</t>
  </si>
  <si>
    <t>PRECIO ESPERADO ($/TON)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</si>
</sst>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&quot;;&quot;-&quot;* #,##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388194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39">
    <xf numFmtId="0" fontId="0" fillId="0" borderId="0" xfId="0"/>
    <xf numFmtId="0" fontId="1" fillId="2" borderId="0" xfId="1" applyFont="1" applyFill="1" applyBorder="1" applyAlignment="1"/>
    <xf numFmtId="0" fontId="1" fillId="0" borderId="0" xfId="1" applyNumberFormat="1" applyFont="1" applyAlignment="1"/>
    <xf numFmtId="0" fontId="1" fillId="0" borderId="0" xfId="1" applyFont="1" applyAlignment="1"/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wrapText="1"/>
    </xf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justify" wrapText="1"/>
    </xf>
    <xf numFmtId="0" fontId="3" fillId="2" borderId="0" xfId="1" applyFont="1" applyFill="1" applyBorder="1" applyAlignment="1">
      <alignment horizontal="left"/>
    </xf>
    <xf numFmtId="49" fontId="2" fillId="4" borderId="9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9" fontId="2" fillId="3" borderId="7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3" fontId="7" fillId="3" borderId="8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49" fontId="2" fillId="3" borderId="7" xfId="1" applyNumberFormat="1" applyFont="1" applyFill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49" fontId="8" fillId="3" borderId="6" xfId="1" applyNumberFormat="1" applyFont="1" applyFill="1" applyBorder="1" applyAlignment="1">
      <alignment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wrapText="1"/>
    </xf>
    <xf numFmtId="49" fontId="4" fillId="2" borderId="3" xfId="1" applyNumberFormat="1" applyFont="1" applyFill="1" applyBorder="1" applyAlignment="1">
      <alignment horizontal="right" wrapText="1"/>
    </xf>
    <xf numFmtId="3" fontId="4" fillId="2" borderId="3" xfId="1" applyNumberFormat="1" applyFont="1" applyFill="1" applyBorder="1" applyAlignment="1">
      <alignment horizontal="right" wrapText="1"/>
    </xf>
    <xf numFmtId="3" fontId="4" fillId="2" borderId="2" xfId="1" applyNumberFormat="1" applyFont="1" applyFill="1" applyBorder="1" applyAlignment="1">
      <alignment horizontal="right" wrapText="1"/>
    </xf>
    <xf numFmtId="0" fontId="1" fillId="0" borderId="0" xfId="1" applyNumberFormat="1" applyFont="1" applyBorder="1" applyAlignment="1"/>
    <xf numFmtId="49" fontId="10" fillId="3" borderId="6" xfId="1" applyNumberFormat="1" applyFont="1" applyFill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vertical="center"/>
    </xf>
    <xf numFmtId="3" fontId="10" fillId="3" borderId="8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wrapText="1"/>
    </xf>
    <xf numFmtId="49" fontId="4" fillId="2" borderId="7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/>
    <xf numFmtId="49" fontId="4" fillId="2" borderId="7" xfId="1" applyNumberFormat="1" applyFont="1" applyFill="1" applyBorder="1" applyAlignment="1">
      <alignment horizontal="center" wrapText="1"/>
    </xf>
    <xf numFmtId="164" fontId="4" fillId="2" borderId="7" xfId="1" applyNumberFormat="1" applyFont="1" applyFill="1" applyBorder="1" applyAlignment="1"/>
    <xf numFmtId="3" fontId="4" fillId="2" borderId="8" xfId="1" applyNumberFormat="1" applyFont="1" applyFill="1" applyBorder="1" applyAlignment="1"/>
    <xf numFmtId="49" fontId="2" fillId="4" borderId="6" xfId="1" applyNumberFormat="1" applyFont="1" applyFill="1" applyBorder="1" applyAlignment="1">
      <alignment vertical="center"/>
    </xf>
    <xf numFmtId="0" fontId="2" fillId="4" borderId="7" xfId="1" applyFont="1" applyFill="1" applyBorder="1" applyAlignment="1">
      <alignment vertical="center"/>
    </xf>
    <xf numFmtId="166" fontId="2" fillId="4" borderId="8" xfId="1" applyNumberFormat="1" applyFont="1" applyFill="1" applyBorder="1" applyAlignment="1">
      <alignment vertical="center"/>
    </xf>
    <xf numFmtId="49" fontId="2" fillId="3" borderId="6" xfId="1" applyNumberFormat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166" fontId="2" fillId="3" borderId="8" xfId="1" applyNumberFormat="1" applyFont="1" applyFill="1" applyBorder="1" applyAlignment="1">
      <alignment vertical="center"/>
    </xf>
    <xf numFmtId="0" fontId="11" fillId="4" borderId="7" xfId="1" applyFont="1" applyFill="1" applyBorder="1" applyAlignment="1">
      <alignment vertical="center"/>
    </xf>
    <xf numFmtId="166" fontId="2" fillId="5" borderId="8" xfId="1" applyNumberFormat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49" fontId="14" fillId="2" borderId="10" xfId="1" applyNumberFormat="1" applyFont="1" applyFill="1" applyBorder="1" applyAlignment="1">
      <alignment vertical="center"/>
    </xf>
    <xf numFmtId="0" fontId="16" fillId="2" borderId="11" xfId="1" applyFont="1" applyFill="1" applyBorder="1" applyAlignment="1"/>
    <xf numFmtId="0" fontId="16" fillId="2" borderId="12" xfId="1" applyFont="1" applyFill="1" applyBorder="1" applyAlignment="1"/>
    <xf numFmtId="49" fontId="16" fillId="2" borderId="13" xfId="1" applyNumberFormat="1" applyFont="1" applyFill="1" applyBorder="1" applyAlignment="1">
      <alignment vertical="center"/>
    </xf>
    <xf numFmtId="0" fontId="16" fillId="2" borderId="0" xfId="1" applyFont="1" applyFill="1" applyBorder="1" applyAlignment="1"/>
    <xf numFmtId="0" fontId="16" fillId="2" borderId="14" xfId="1" applyFont="1" applyFill="1" applyBorder="1" applyAlignment="1"/>
    <xf numFmtId="49" fontId="16" fillId="2" borderId="15" xfId="1" applyNumberFormat="1" applyFont="1" applyFill="1" applyBorder="1" applyAlignment="1">
      <alignment vertical="center"/>
    </xf>
    <xf numFmtId="0" fontId="16" fillId="2" borderId="16" xfId="1" applyFont="1" applyFill="1" applyBorder="1" applyAlignment="1"/>
    <xf numFmtId="0" fontId="16" fillId="2" borderId="17" xfId="1" applyFont="1" applyFill="1" applyBorder="1" applyAlignment="1"/>
    <xf numFmtId="0" fontId="1" fillId="2" borderId="18" xfId="1" applyFont="1" applyFill="1" applyBorder="1" applyAlignment="1"/>
    <xf numFmtId="0" fontId="16" fillId="2" borderId="0" xfId="1" applyFont="1" applyFill="1" applyBorder="1" applyAlignment="1">
      <alignment vertical="center"/>
    </xf>
    <xf numFmtId="0" fontId="16" fillId="0" borderId="0" xfId="1" applyFont="1" applyFill="1" applyBorder="1" applyAlignment="1"/>
    <xf numFmtId="49" fontId="14" fillId="6" borderId="22" xfId="1" applyNumberFormat="1" applyFont="1" applyFill="1" applyBorder="1" applyAlignment="1">
      <alignment vertical="center"/>
    </xf>
    <xf numFmtId="49" fontId="14" fillId="6" borderId="23" xfId="1" applyNumberFormat="1" applyFont="1" applyFill="1" applyBorder="1" applyAlignment="1">
      <alignment vertical="center"/>
    </xf>
    <xf numFmtId="49" fontId="16" fillId="6" borderId="24" xfId="1" applyNumberFormat="1" applyFont="1" applyFill="1" applyBorder="1" applyAlignment="1"/>
    <xf numFmtId="49" fontId="14" fillId="2" borderId="25" xfId="1" applyNumberFormat="1" applyFont="1" applyFill="1" applyBorder="1" applyAlignment="1">
      <alignment vertical="center"/>
    </xf>
    <xf numFmtId="3" fontId="14" fillId="2" borderId="26" xfId="1" applyNumberFormat="1" applyFont="1" applyFill="1" applyBorder="1" applyAlignment="1">
      <alignment vertical="center"/>
    </xf>
    <xf numFmtId="9" fontId="16" fillId="2" borderId="27" xfId="1" applyNumberFormat="1" applyFont="1" applyFill="1" applyBorder="1" applyAlignment="1"/>
    <xf numFmtId="0" fontId="14" fillId="2" borderId="26" xfId="1" applyNumberFormat="1" applyFont="1" applyFill="1" applyBorder="1" applyAlignment="1">
      <alignment vertical="center"/>
    </xf>
    <xf numFmtId="167" fontId="14" fillId="2" borderId="26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49" fontId="14" fillId="6" borderId="28" xfId="1" applyNumberFormat="1" applyFont="1" applyFill="1" applyBorder="1" applyAlignment="1">
      <alignment vertical="center"/>
    </xf>
    <xf numFmtId="167" fontId="14" fillId="6" borderId="29" xfId="1" applyNumberFormat="1" applyFont="1" applyFill="1" applyBorder="1" applyAlignment="1">
      <alignment vertical="center"/>
    </xf>
    <xf numFmtId="9" fontId="14" fillId="6" borderId="30" xfId="1" applyNumberFormat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49" fontId="14" fillId="6" borderId="35" xfId="1" applyNumberFormat="1" applyFont="1" applyFill="1" applyBorder="1" applyAlignment="1">
      <alignment vertical="center"/>
    </xf>
    <xf numFmtId="0" fontId="14" fillId="6" borderId="9" xfId="1" applyNumberFormat="1" applyFont="1" applyFill="1" applyBorder="1" applyAlignment="1">
      <alignment horizontal="center" vertical="center"/>
    </xf>
    <xf numFmtId="164" fontId="14" fillId="6" borderId="9" xfId="1" applyNumberFormat="1" applyFont="1" applyFill="1" applyBorder="1" applyAlignment="1">
      <alignment horizontal="center" vertical="center"/>
    </xf>
    <xf numFmtId="0" fontId="14" fillId="6" borderId="36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6" fontId="19" fillId="2" borderId="0" xfId="1" applyNumberFormat="1" applyFont="1" applyFill="1" applyBorder="1" applyAlignment="1">
      <alignment vertical="center"/>
    </xf>
    <xf numFmtId="49" fontId="14" fillId="6" borderId="37" xfId="1" applyNumberFormat="1" applyFont="1" applyFill="1" applyBorder="1" applyAlignment="1">
      <alignment vertical="center"/>
    </xf>
    <xf numFmtId="3" fontId="14" fillId="6" borderId="38" xfId="1" applyNumberFormat="1" applyFont="1" applyFill="1" applyBorder="1" applyAlignment="1">
      <alignment horizontal="center" vertical="center"/>
    </xf>
    <xf numFmtId="3" fontId="14" fillId="6" borderId="39" xfId="1" applyNumberFormat="1" applyFont="1" applyFill="1" applyBorder="1" applyAlignment="1">
      <alignment horizontal="center" vertical="center"/>
    </xf>
    <xf numFmtId="49" fontId="16" fillId="2" borderId="0" xfId="1" applyNumberFormat="1" applyFont="1" applyFill="1" applyBorder="1" applyAlignment="1">
      <alignment vertical="center"/>
    </xf>
    <xf numFmtId="49" fontId="2" fillId="3" borderId="9" xfId="0" applyNumberFormat="1" applyFont="1" applyFill="1" applyBorder="1" applyAlignment="1">
      <alignment vertical="center" wrapText="1"/>
    </xf>
    <xf numFmtId="49" fontId="3" fillId="2" borderId="9" xfId="1" applyNumberFormat="1" applyFont="1" applyFill="1" applyBorder="1" applyAlignment="1">
      <alignment horizontal="right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horizontal="left" vertical="center"/>
    </xf>
    <xf numFmtId="164" fontId="3" fillId="2" borderId="9" xfId="1" applyNumberFormat="1" applyFont="1" applyFill="1" applyBorder="1" applyAlignment="1"/>
    <xf numFmtId="49" fontId="4" fillId="2" borderId="9" xfId="1" applyNumberFormat="1" applyFont="1" applyFill="1" applyBorder="1" applyAlignment="1">
      <alignment horizontal="right" vertical="center"/>
    </xf>
    <xf numFmtId="165" fontId="4" fillId="2" borderId="9" xfId="1" applyNumberFormat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3" fontId="4" fillId="2" borderId="9" xfId="1" applyNumberFormat="1" applyFont="1" applyFill="1" applyBorder="1" applyAlignment="1">
      <alignment horizontal="right" vertical="center" wrapText="1"/>
    </xf>
    <xf numFmtId="49" fontId="4" fillId="2" borderId="9" xfId="1" applyNumberFormat="1" applyFont="1" applyFill="1" applyBorder="1" applyAlignment="1">
      <alignment horizontal="right" vertical="center" wrapText="1"/>
    </xf>
    <xf numFmtId="14" fontId="4" fillId="2" borderId="9" xfId="1" applyNumberFormat="1" applyFont="1" applyFill="1" applyBorder="1" applyAlignment="1">
      <alignment horizontal="right" vertic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wrapText="1"/>
    </xf>
    <xf numFmtId="49" fontId="4" fillId="2" borderId="9" xfId="1" applyNumberFormat="1" applyFont="1" applyFill="1" applyBorder="1" applyAlignment="1">
      <alignment horizontal="center" wrapText="1"/>
    </xf>
    <xf numFmtId="3" fontId="4" fillId="2" borderId="9" xfId="1" applyNumberFormat="1" applyFont="1" applyFill="1" applyBorder="1" applyAlignment="1">
      <alignment horizontal="right" wrapText="1"/>
    </xf>
    <xf numFmtId="0" fontId="4" fillId="2" borderId="9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49" fontId="9" fillId="2" borderId="9" xfId="1" applyNumberFormat="1" applyFont="1" applyFill="1" applyBorder="1" applyAlignment="1"/>
    <xf numFmtId="0" fontId="4" fillId="2" borderId="9" xfId="1" applyNumberFormat="1" applyFont="1" applyFill="1" applyBorder="1" applyAlignment="1">
      <alignment horizontal="right" wrapText="1"/>
    </xf>
    <xf numFmtId="49" fontId="4" fillId="2" borderId="9" xfId="1" applyNumberFormat="1" applyFont="1" applyFill="1" applyBorder="1" applyAlignment="1">
      <alignment horizontal="right" wrapText="1"/>
    </xf>
    <xf numFmtId="0" fontId="4" fillId="2" borderId="9" xfId="1" applyFont="1" applyFill="1" applyBorder="1" applyAlignment="1">
      <alignment horizontal="right" vertical="center" wrapText="1"/>
    </xf>
    <xf numFmtId="3" fontId="4" fillId="2" borderId="9" xfId="1" applyNumberFormat="1" applyFont="1" applyFill="1" applyBorder="1" applyAlignment="1">
      <alignment horizontal="right"/>
    </xf>
    <xf numFmtId="0" fontId="4" fillId="2" borderId="9" xfId="1" applyNumberFormat="1" applyFont="1" applyFill="1" applyBorder="1" applyAlignment="1">
      <alignment horizontal="right"/>
    </xf>
    <xf numFmtId="49" fontId="4" fillId="2" borderId="9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right"/>
    </xf>
    <xf numFmtId="0" fontId="16" fillId="4" borderId="21" xfId="1" applyFont="1" applyFill="1" applyBorder="1" applyAlignment="1"/>
    <xf numFmtId="0" fontId="11" fillId="4" borderId="31" xfId="1" applyFont="1" applyFill="1" applyBorder="1" applyAlignment="1">
      <alignment vertical="center"/>
    </xf>
    <xf numFmtId="49" fontId="9" fillId="2" borderId="9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/>
    <xf numFmtId="49" fontId="6" fillId="3" borderId="6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49" fontId="17" fillId="4" borderId="19" xfId="1" applyNumberFormat="1" applyFont="1" applyFill="1" applyBorder="1" applyAlignment="1">
      <alignment vertical="center"/>
    </xf>
    <xf numFmtId="0" fontId="17" fillId="4" borderId="20" xfId="1" applyFont="1" applyFill="1" applyBorder="1" applyAlignment="1">
      <alignment vertical="center"/>
    </xf>
    <xf numFmtId="49" fontId="17" fillId="4" borderId="32" xfId="1" applyNumberFormat="1" applyFont="1" applyFill="1" applyBorder="1" applyAlignment="1">
      <alignment horizontal="center" vertical="center"/>
    </xf>
    <xf numFmtId="49" fontId="17" fillId="4" borderId="33" xfId="1" applyNumberFormat="1" applyFont="1" applyFill="1" applyBorder="1" applyAlignment="1">
      <alignment horizontal="center" vertical="center"/>
    </xf>
    <xf numFmtId="49" fontId="17" fillId="4" borderId="34" xfId="1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6</xdr:col>
      <xdr:colOff>1209675</xdr:colOff>
      <xdr:row>6</xdr:row>
      <xdr:rowOff>64737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1"/>
          <a:ext cx="6048375" cy="10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94"/>
  <sheetViews>
    <sheetView tabSelected="1" topLeftCell="A73" workbookViewId="0">
      <selection activeCell="G61" sqref="G61:G62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8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0.42578125" style="2" customWidth="1"/>
    <col min="7" max="7" width="18.28515625" style="2" customWidth="1"/>
    <col min="8" max="8" width="1.5703125" style="2" customWidth="1"/>
    <col min="9" max="240" width="10.85546875" style="2" customWidth="1"/>
    <col min="241" max="241" width="10.85546875" style="3"/>
    <col min="242" max="242" width="4.42578125" style="3" customWidth="1"/>
    <col min="243" max="243" width="18.85546875" style="3" customWidth="1"/>
    <col min="244" max="244" width="19.42578125" style="3" customWidth="1"/>
    <col min="245" max="245" width="9.42578125" style="3" customWidth="1"/>
    <col min="246" max="246" width="14.42578125" style="3" customWidth="1"/>
    <col min="247" max="247" width="11" style="3" customWidth="1"/>
    <col min="248" max="248" width="16" style="3" customWidth="1"/>
    <col min="249" max="249" width="1.5703125" style="3" customWidth="1"/>
    <col min="250" max="496" width="10.85546875" style="3" customWidth="1"/>
    <col min="497" max="497" width="10.85546875" style="3"/>
    <col min="498" max="498" width="4.42578125" style="3" customWidth="1"/>
    <col min="499" max="499" width="18.85546875" style="3" customWidth="1"/>
    <col min="500" max="500" width="19.42578125" style="3" customWidth="1"/>
    <col min="501" max="501" width="9.42578125" style="3" customWidth="1"/>
    <col min="502" max="502" width="14.42578125" style="3" customWidth="1"/>
    <col min="503" max="503" width="11" style="3" customWidth="1"/>
    <col min="504" max="504" width="16" style="3" customWidth="1"/>
    <col min="505" max="505" width="1.5703125" style="3" customWidth="1"/>
    <col min="506" max="752" width="10.85546875" style="3" customWidth="1"/>
    <col min="753" max="753" width="10.85546875" style="3"/>
    <col min="754" max="754" width="4.42578125" style="3" customWidth="1"/>
    <col min="755" max="755" width="18.85546875" style="3" customWidth="1"/>
    <col min="756" max="756" width="19.42578125" style="3" customWidth="1"/>
    <col min="757" max="757" width="9.42578125" style="3" customWidth="1"/>
    <col min="758" max="758" width="14.42578125" style="3" customWidth="1"/>
    <col min="759" max="759" width="11" style="3" customWidth="1"/>
    <col min="760" max="760" width="16" style="3" customWidth="1"/>
    <col min="761" max="761" width="1.5703125" style="3" customWidth="1"/>
    <col min="762" max="1008" width="10.85546875" style="3" customWidth="1"/>
    <col min="1009" max="1009" width="10.85546875" style="3"/>
    <col min="1010" max="1010" width="4.42578125" style="3" customWidth="1"/>
    <col min="1011" max="1011" width="18.85546875" style="3" customWidth="1"/>
    <col min="1012" max="1012" width="19.42578125" style="3" customWidth="1"/>
    <col min="1013" max="1013" width="9.42578125" style="3" customWidth="1"/>
    <col min="1014" max="1014" width="14.42578125" style="3" customWidth="1"/>
    <col min="1015" max="1015" width="11" style="3" customWidth="1"/>
    <col min="1016" max="1016" width="16" style="3" customWidth="1"/>
    <col min="1017" max="1017" width="1.5703125" style="3" customWidth="1"/>
    <col min="1018" max="1264" width="10.85546875" style="3" customWidth="1"/>
    <col min="1265" max="1265" width="10.85546875" style="3"/>
    <col min="1266" max="1266" width="4.42578125" style="3" customWidth="1"/>
    <col min="1267" max="1267" width="18.85546875" style="3" customWidth="1"/>
    <col min="1268" max="1268" width="19.42578125" style="3" customWidth="1"/>
    <col min="1269" max="1269" width="9.42578125" style="3" customWidth="1"/>
    <col min="1270" max="1270" width="14.42578125" style="3" customWidth="1"/>
    <col min="1271" max="1271" width="11" style="3" customWidth="1"/>
    <col min="1272" max="1272" width="16" style="3" customWidth="1"/>
    <col min="1273" max="1273" width="1.5703125" style="3" customWidth="1"/>
    <col min="1274" max="1520" width="10.85546875" style="3" customWidth="1"/>
    <col min="1521" max="1521" width="10.85546875" style="3"/>
    <col min="1522" max="1522" width="4.42578125" style="3" customWidth="1"/>
    <col min="1523" max="1523" width="18.85546875" style="3" customWidth="1"/>
    <col min="1524" max="1524" width="19.42578125" style="3" customWidth="1"/>
    <col min="1525" max="1525" width="9.42578125" style="3" customWidth="1"/>
    <col min="1526" max="1526" width="14.42578125" style="3" customWidth="1"/>
    <col min="1527" max="1527" width="11" style="3" customWidth="1"/>
    <col min="1528" max="1528" width="16" style="3" customWidth="1"/>
    <col min="1529" max="1529" width="1.5703125" style="3" customWidth="1"/>
    <col min="1530" max="1776" width="10.85546875" style="3" customWidth="1"/>
    <col min="1777" max="1777" width="10.85546875" style="3"/>
    <col min="1778" max="1778" width="4.42578125" style="3" customWidth="1"/>
    <col min="1779" max="1779" width="18.85546875" style="3" customWidth="1"/>
    <col min="1780" max="1780" width="19.42578125" style="3" customWidth="1"/>
    <col min="1781" max="1781" width="9.42578125" style="3" customWidth="1"/>
    <col min="1782" max="1782" width="14.42578125" style="3" customWidth="1"/>
    <col min="1783" max="1783" width="11" style="3" customWidth="1"/>
    <col min="1784" max="1784" width="16" style="3" customWidth="1"/>
    <col min="1785" max="1785" width="1.5703125" style="3" customWidth="1"/>
    <col min="1786" max="2032" width="10.85546875" style="3" customWidth="1"/>
    <col min="2033" max="2033" width="10.85546875" style="3"/>
    <col min="2034" max="2034" width="4.42578125" style="3" customWidth="1"/>
    <col min="2035" max="2035" width="18.85546875" style="3" customWidth="1"/>
    <col min="2036" max="2036" width="19.42578125" style="3" customWidth="1"/>
    <col min="2037" max="2037" width="9.42578125" style="3" customWidth="1"/>
    <col min="2038" max="2038" width="14.42578125" style="3" customWidth="1"/>
    <col min="2039" max="2039" width="11" style="3" customWidth="1"/>
    <col min="2040" max="2040" width="16" style="3" customWidth="1"/>
    <col min="2041" max="2041" width="1.5703125" style="3" customWidth="1"/>
    <col min="2042" max="2288" width="10.85546875" style="3" customWidth="1"/>
    <col min="2289" max="2289" width="10.85546875" style="3"/>
    <col min="2290" max="2290" width="4.42578125" style="3" customWidth="1"/>
    <col min="2291" max="2291" width="18.85546875" style="3" customWidth="1"/>
    <col min="2292" max="2292" width="19.42578125" style="3" customWidth="1"/>
    <col min="2293" max="2293" width="9.42578125" style="3" customWidth="1"/>
    <col min="2294" max="2294" width="14.42578125" style="3" customWidth="1"/>
    <col min="2295" max="2295" width="11" style="3" customWidth="1"/>
    <col min="2296" max="2296" width="16" style="3" customWidth="1"/>
    <col min="2297" max="2297" width="1.5703125" style="3" customWidth="1"/>
    <col min="2298" max="2544" width="10.85546875" style="3" customWidth="1"/>
    <col min="2545" max="2545" width="10.85546875" style="3"/>
    <col min="2546" max="2546" width="4.42578125" style="3" customWidth="1"/>
    <col min="2547" max="2547" width="18.85546875" style="3" customWidth="1"/>
    <col min="2548" max="2548" width="19.42578125" style="3" customWidth="1"/>
    <col min="2549" max="2549" width="9.42578125" style="3" customWidth="1"/>
    <col min="2550" max="2550" width="14.42578125" style="3" customWidth="1"/>
    <col min="2551" max="2551" width="11" style="3" customWidth="1"/>
    <col min="2552" max="2552" width="16" style="3" customWidth="1"/>
    <col min="2553" max="2553" width="1.5703125" style="3" customWidth="1"/>
    <col min="2554" max="2800" width="10.85546875" style="3" customWidth="1"/>
    <col min="2801" max="2801" width="10.85546875" style="3"/>
    <col min="2802" max="2802" width="4.42578125" style="3" customWidth="1"/>
    <col min="2803" max="2803" width="18.85546875" style="3" customWidth="1"/>
    <col min="2804" max="2804" width="19.42578125" style="3" customWidth="1"/>
    <col min="2805" max="2805" width="9.42578125" style="3" customWidth="1"/>
    <col min="2806" max="2806" width="14.42578125" style="3" customWidth="1"/>
    <col min="2807" max="2807" width="11" style="3" customWidth="1"/>
    <col min="2808" max="2808" width="16" style="3" customWidth="1"/>
    <col min="2809" max="2809" width="1.5703125" style="3" customWidth="1"/>
    <col min="2810" max="3056" width="10.85546875" style="3" customWidth="1"/>
    <col min="3057" max="3057" width="10.85546875" style="3"/>
    <col min="3058" max="3058" width="4.42578125" style="3" customWidth="1"/>
    <col min="3059" max="3059" width="18.85546875" style="3" customWidth="1"/>
    <col min="3060" max="3060" width="19.42578125" style="3" customWidth="1"/>
    <col min="3061" max="3061" width="9.42578125" style="3" customWidth="1"/>
    <col min="3062" max="3062" width="14.42578125" style="3" customWidth="1"/>
    <col min="3063" max="3063" width="11" style="3" customWidth="1"/>
    <col min="3064" max="3064" width="16" style="3" customWidth="1"/>
    <col min="3065" max="3065" width="1.5703125" style="3" customWidth="1"/>
    <col min="3066" max="3312" width="10.85546875" style="3" customWidth="1"/>
    <col min="3313" max="3313" width="10.85546875" style="3"/>
    <col min="3314" max="3314" width="4.42578125" style="3" customWidth="1"/>
    <col min="3315" max="3315" width="18.85546875" style="3" customWidth="1"/>
    <col min="3316" max="3316" width="19.42578125" style="3" customWidth="1"/>
    <col min="3317" max="3317" width="9.42578125" style="3" customWidth="1"/>
    <col min="3318" max="3318" width="14.42578125" style="3" customWidth="1"/>
    <col min="3319" max="3319" width="11" style="3" customWidth="1"/>
    <col min="3320" max="3320" width="16" style="3" customWidth="1"/>
    <col min="3321" max="3321" width="1.5703125" style="3" customWidth="1"/>
    <col min="3322" max="3568" width="10.85546875" style="3" customWidth="1"/>
    <col min="3569" max="3569" width="10.85546875" style="3"/>
    <col min="3570" max="3570" width="4.42578125" style="3" customWidth="1"/>
    <col min="3571" max="3571" width="18.85546875" style="3" customWidth="1"/>
    <col min="3572" max="3572" width="19.42578125" style="3" customWidth="1"/>
    <col min="3573" max="3573" width="9.42578125" style="3" customWidth="1"/>
    <col min="3574" max="3574" width="14.42578125" style="3" customWidth="1"/>
    <col min="3575" max="3575" width="11" style="3" customWidth="1"/>
    <col min="3576" max="3576" width="16" style="3" customWidth="1"/>
    <col min="3577" max="3577" width="1.5703125" style="3" customWidth="1"/>
    <col min="3578" max="3824" width="10.85546875" style="3" customWidth="1"/>
    <col min="3825" max="3825" width="10.85546875" style="3"/>
    <col min="3826" max="3826" width="4.42578125" style="3" customWidth="1"/>
    <col min="3827" max="3827" width="18.85546875" style="3" customWidth="1"/>
    <col min="3828" max="3828" width="19.42578125" style="3" customWidth="1"/>
    <col min="3829" max="3829" width="9.42578125" style="3" customWidth="1"/>
    <col min="3830" max="3830" width="14.42578125" style="3" customWidth="1"/>
    <col min="3831" max="3831" width="11" style="3" customWidth="1"/>
    <col min="3832" max="3832" width="16" style="3" customWidth="1"/>
    <col min="3833" max="3833" width="1.5703125" style="3" customWidth="1"/>
    <col min="3834" max="4080" width="10.85546875" style="3" customWidth="1"/>
    <col min="4081" max="4081" width="10.85546875" style="3"/>
    <col min="4082" max="4082" width="4.42578125" style="3" customWidth="1"/>
    <col min="4083" max="4083" width="18.85546875" style="3" customWidth="1"/>
    <col min="4084" max="4084" width="19.42578125" style="3" customWidth="1"/>
    <col min="4085" max="4085" width="9.42578125" style="3" customWidth="1"/>
    <col min="4086" max="4086" width="14.42578125" style="3" customWidth="1"/>
    <col min="4087" max="4087" width="11" style="3" customWidth="1"/>
    <col min="4088" max="4088" width="16" style="3" customWidth="1"/>
    <col min="4089" max="4089" width="1.5703125" style="3" customWidth="1"/>
    <col min="4090" max="4336" width="10.85546875" style="3" customWidth="1"/>
    <col min="4337" max="4337" width="10.85546875" style="3"/>
    <col min="4338" max="4338" width="4.42578125" style="3" customWidth="1"/>
    <col min="4339" max="4339" width="18.85546875" style="3" customWidth="1"/>
    <col min="4340" max="4340" width="19.42578125" style="3" customWidth="1"/>
    <col min="4341" max="4341" width="9.42578125" style="3" customWidth="1"/>
    <col min="4342" max="4342" width="14.42578125" style="3" customWidth="1"/>
    <col min="4343" max="4343" width="11" style="3" customWidth="1"/>
    <col min="4344" max="4344" width="16" style="3" customWidth="1"/>
    <col min="4345" max="4345" width="1.5703125" style="3" customWidth="1"/>
    <col min="4346" max="4592" width="10.85546875" style="3" customWidth="1"/>
    <col min="4593" max="4593" width="10.85546875" style="3"/>
    <col min="4594" max="4594" width="4.42578125" style="3" customWidth="1"/>
    <col min="4595" max="4595" width="18.85546875" style="3" customWidth="1"/>
    <col min="4596" max="4596" width="19.42578125" style="3" customWidth="1"/>
    <col min="4597" max="4597" width="9.42578125" style="3" customWidth="1"/>
    <col min="4598" max="4598" width="14.42578125" style="3" customWidth="1"/>
    <col min="4599" max="4599" width="11" style="3" customWidth="1"/>
    <col min="4600" max="4600" width="16" style="3" customWidth="1"/>
    <col min="4601" max="4601" width="1.5703125" style="3" customWidth="1"/>
    <col min="4602" max="4848" width="10.85546875" style="3" customWidth="1"/>
    <col min="4849" max="4849" width="10.85546875" style="3"/>
    <col min="4850" max="4850" width="4.42578125" style="3" customWidth="1"/>
    <col min="4851" max="4851" width="18.85546875" style="3" customWidth="1"/>
    <col min="4852" max="4852" width="19.42578125" style="3" customWidth="1"/>
    <col min="4853" max="4853" width="9.42578125" style="3" customWidth="1"/>
    <col min="4854" max="4854" width="14.42578125" style="3" customWidth="1"/>
    <col min="4855" max="4855" width="11" style="3" customWidth="1"/>
    <col min="4856" max="4856" width="16" style="3" customWidth="1"/>
    <col min="4857" max="4857" width="1.5703125" style="3" customWidth="1"/>
    <col min="4858" max="5104" width="10.85546875" style="3" customWidth="1"/>
    <col min="5105" max="5105" width="10.85546875" style="3"/>
    <col min="5106" max="5106" width="4.42578125" style="3" customWidth="1"/>
    <col min="5107" max="5107" width="18.85546875" style="3" customWidth="1"/>
    <col min="5108" max="5108" width="19.42578125" style="3" customWidth="1"/>
    <col min="5109" max="5109" width="9.42578125" style="3" customWidth="1"/>
    <col min="5110" max="5110" width="14.42578125" style="3" customWidth="1"/>
    <col min="5111" max="5111" width="11" style="3" customWidth="1"/>
    <col min="5112" max="5112" width="16" style="3" customWidth="1"/>
    <col min="5113" max="5113" width="1.5703125" style="3" customWidth="1"/>
    <col min="5114" max="5360" width="10.85546875" style="3" customWidth="1"/>
    <col min="5361" max="5361" width="10.85546875" style="3"/>
    <col min="5362" max="5362" width="4.42578125" style="3" customWidth="1"/>
    <col min="5363" max="5363" width="18.85546875" style="3" customWidth="1"/>
    <col min="5364" max="5364" width="19.42578125" style="3" customWidth="1"/>
    <col min="5365" max="5365" width="9.42578125" style="3" customWidth="1"/>
    <col min="5366" max="5366" width="14.42578125" style="3" customWidth="1"/>
    <col min="5367" max="5367" width="11" style="3" customWidth="1"/>
    <col min="5368" max="5368" width="16" style="3" customWidth="1"/>
    <col min="5369" max="5369" width="1.5703125" style="3" customWidth="1"/>
    <col min="5370" max="5616" width="10.85546875" style="3" customWidth="1"/>
    <col min="5617" max="5617" width="10.85546875" style="3"/>
    <col min="5618" max="5618" width="4.42578125" style="3" customWidth="1"/>
    <col min="5619" max="5619" width="18.85546875" style="3" customWidth="1"/>
    <col min="5620" max="5620" width="19.42578125" style="3" customWidth="1"/>
    <col min="5621" max="5621" width="9.42578125" style="3" customWidth="1"/>
    <col min="5622" max="5622" width="14.42578125" style="3" customWidth="1"/>
    <col min="5623" max="5623" width="11" style="3" customWidth="1"/>
    <col min="5624" max="5624" width="16" style="3" customWidth="1"/>
    <col min="5625" max="5625" width="1.5703125" style="3" customWidth="1"/>
    <col min="5626" max="5872" width="10.85546875" style="3" customWidth="1"/>
    <col min="5873" max="5873" width="10.85546875" style="3"/>
    <col min="5874" max="5874" width="4.42578125" style="3" customWidth="1"/>
    <col min="5875" max="5875" width="18.85546875" style="3" customWidth="1"/>
    <col min="5876" max="5876" width="19.42578125" style="3" customWidth="1"/>
    <col min="5877" max="5877" width="9.42578125" style="3" customWidth="1"/>
    <col min="5878" max="5878" width="14.42578125" style="3" customWidth="1"/>
    <col min="5879" max="5879" width="11" style="3" customWidth="1"/>
    <col min="5880" max="5880" width="16" style="3" customWidth="1"/>
    <col min="5881" max="5881" width="1.5703125" style="3" customWidth="1"/>
    <col min="5882" max="6128" width="10.85546875" style="3" customWidth="1"/>
    <col min="6129" max="6129" width="10.85546875" style="3"/>
    <col min="6130" max="6130" width="4.42578125" style="3" customWidth="1"/>
    <col min="6131" max="6131" width="18.85546875" style="3" customWidth="1"/>
    <col min="6132" max="6132" width="19.42578125" style="3" customWidth="1"/>
    <col min="6133" max="6133" width="9.42578125" style="3" customWidth="1"/>
    <col min="6134" max="6134" width="14.42578125" style="3" customWidth="1"/>
    <col min="6135" max="6135" width="11" style="3" customWidth="1"/>
    <col min="6136" max="6136" width="16" style="3" customWidth="1"/>
    <col min="6137" max="6137" width="1.5703125" style="3" customWidth="1"/>
    <col min="6138" max="6384" width="10.85546875" style="3" customWidth="1"/>
    <col min="6385" max="6385" width="10.85546875" style="3"/>
    <col min="6386" max="6386" width="4.42578125" style="3" customWidth="1"/>
    <col min="6387" max="6387" width="18.85546875" style="3" customWidth="1"/>
    <col min="6388" max="6388" width="19.42578125" style="3" customWidth="1"/>
    <col min="6389" max="6389" width="9.42578125" style="3" customWidth="1"/>
    <col min="6390" max="6390" width="14.42578125" style="3" customWidth="1"/>
    <col min="6391" max="6391" width="11" style="3" customWidth="1"/>
    <col min="6392" max="6392" width="16" style="3" customWidth="1"/>
    <col min="6393" max="6393" width="1.5703125" style="3" customWidth="1"/>
    <col min="6394" max="6640" width="10.85546875" style="3" customWidth="1"/>
    <col min="6641" max="6641" width="10.85546875" style="3"/>
    <col min="6642" max="6642" width="4.42578125" style="3" customWidth="1"/>
    <col min="6643" max="6643" width="18.85546875" style="3" customWidth="1"/>
    <col min="6644" max="6644" width="19.42578125" style="3" customWidth="1"/>
    <col min="6645" max="6645" width="9.42578125" style="3" customWidth="1"/>
    <col min="6646" max="6646" width="14.42578125" style="3" customWidth="1"/>
    <col min="6647" max="6647" width="11" style="3" customWidth="1"/>
    <col min="6648" max="6648" width="16" style="3" customWidth="1"/>
    <col min="6649" max="6649" width="1.5703125" style="3" customWidth="1"/>
    <col min="6650" max="6896" width="10.85546875" style="3" customWidth="1"/>
    <col min="6897" max="6897" width="10.85546875" style="3"/>
    <col min="6898" max="6898" width="4.42578125" style="3" customWidth="1"/>
    <col min="6899" max="6899" width="18.85546875" style="3" customWidth="1"/>
    <col min="6900" max="6900" width="19.42578125" style="3" customWidth="1"/>
    <col min="6901" max="6901" width="9.42578125" style="3" customWidth="1"/>
    <col min="6902" max="6902" width="14.42578125" style="3" customWidth="1"/>
    <col min="6903" max="6903" width="11" style="3" customWidth="1"/>
    <col min="6904" max="6904" width="16" style="3" customWidth="1"/>
    <col min="6905" max="6905" width="1.5703125" style="3" customWidth="1"/>
    <col min="6906" max="7152" width="10.85546875" style="3" customWidth="1"/>
    <col min="7153" max="7153" width="10.85546875" style="3"/>
    <col min="7154" max="7154" width="4.42578125" style="3" customWidth="1"/>
    <col min="7155" max="7155" width="18.85546875" style="3" customWidth="1"/>
    <col min="7156" max="7156" width="19.42578125" style="3" customWidth="1"/>
    <col min="7157" max="7157" width="9.42578125" style="3" customWidth="1"/>
    <col min="7158" max="7158" width="14.42578125" style="3" customWidth="1"/>
    <col min="7159" max="7159" width="11" style="3" customWidth="1"/>
    <col min="7160" max="7160" width="16" style="3" customWidth="1"/>
    <col min="7161" max="7161" width="1.5703125" style="3" customWidth="1"/>
    <col min="7162" max="7408" width="10.85546875" style="3" customWidth="1"/>
    <col min="7409" max="7409" width="10.85546875" style="3"/>
    <col min="7410" max="7410" width="4.42578125" style="3" customWidth="1"/>
    <col min="7411" max="7411" width="18.85546875" style="3" customWidth="1"/>
    <col min="7412" max="7412" width="19.42578125" style="3" customWidth="1"/>
    <col min="7413" max="7413" width="9.42578125" style="3" customWidth="1"/>
    <col min="7414" max="7414" width="14.42578125" style="3" customWidth="1"/>
    <col min="7415" max="7415" width="11" style="3" customWidth="1"/>
    <col min="7416" max="7416" width="16" style="3" customWidth="1"/>
    <col min="7417" max="7417" width="1.5703125" style="3" customWidth="1"/>
    <col min="7418" max="7664" width="10.85546875" style="3" customWidth="1"/>
    <col min="7665" max="7665" width="10.85546875" style="3"/>
    <col min="7666" max="7666" width="4.42578125" style="3" customWidth="1"/>
    <col min="7667" max="7667" width="18.85546875" style="3" customWidth="1"/>
    <col min="7668" max="7668" width="19.42578125" style="3" customWidth="1"/>
    <col min="7669" max="7669" width="9.42578125" style="3" customWidth="1"/>
    <col min="7670" max="7670" width="14.42578125" style="3" customWidth="1"/>
    <col min="7671" max="7671" width="11" style="3" customWidth="1"/>
    <col min="7672" max="7672" width="16" style="3" customWidth="1"/>
    <col min="7673" max="7673" width="1.5703125" style="3" customWidth="1"/>
    <col min="7674" max="7920" width="10.85546875" style="3" customWidth="1"/>
    <col min="7921" max="7921" width="10.85546875" style="3"/>
    <col min="7922" max="7922" width="4.42578125" style="3" customWidth="1"/>
    <col min="7923" max="7923" width="18.85546875" style="3" customWidth="1"/>
    <col min="7924" max="7924" width="19.42578125" style="3" customWidth="1"/>
    <col min="7925" max="7925" width="9.42578125" style="3" customWidth="1"/>
    <col min="7926" max="7926" width="14.42578125" style="3" customWidth="1"/>
    <col min="7927" max="7927" width="11" style="3" customWidth="1"/>
    <col min="7928" max="7928" width="16" style="3" customWidth="1"/>
    <col min="7929" max="7929" width="1.5703125" style="3" customWidth="1"/>
    <col min="7930" max="8176" width="10.85546875" style="3" customWidth="1"/>
    <col min="8177" max="8177" width="10.85546875" style="3"/>
    <col min="8178" max="8178" width="4.42578125" style="3" customWidth="1"/>
    <col min="8179" max="8179" width="18.85546875" style="3" customWidth="1"/>
    <col min="8180" max="8180" width="19.42578125" style="3" customWidth="1"/>
    <col min="8181" max="8181" width="9.42578125" style="3" customWidth="1"/>
    <col min="8182" max="8182" width="14.42578125" style="3" customWidth="1"/>
    <col min="8183" max="8183" width="11" style="3" customWidth="1"/>
    <col min="8184" max="8184" width="16" style="3" customWidth="1"/>
    <col min="8185" max="8185" width="1.5703125" style="3" customWidth="1"/>
    <col min="8186" max="8432" width="10.85546875" style="3" customWidth="1"/>
    <col min="8433" max="8433" width="10.85546875" style="3"/>
    <col min="8434" max="8434" width="4.42578125" style="3" customWidth="1"/>
    <col min="8435" max="8435" width="18.85546875" style="3" customWidth="1"/>
    <col min="8436" max="8436" width="19.42578125" style="3" customWidth="1"/>
    <col min="8437" max="8437" width="9.42578125" style="3" customWidth="1"/>
    <col min="8438" max="8438" width="14.42578125" style="3" customWidth="1"/>
    <col min="8439" max="8439" width="11" style="3" customWidth="1"/>
    <col min="8440" max="8440" width="16" style="3" customWidth="1"/>
    <col min="8441" max="8441" width="1.5703125" style="3" customWidth="1"/>
    <col min="8442" max="8688" width="10.85546875" style="3" customWidth="1"/>
    <col min="8689" max="8689" width="10.85546875" style="3"/>
    <col min="8690" max="8690" width="4.42578125" style="3" customWidth="1"/>
    <col min="8691" max="8691" width="18.85546875" style="3" customWidth="1"/>
    <col min="8692" max="8692" width="19.42578125" style="3" customWidth="1"/>
    <col min="8693" max="8693" width="9.42578125" style="3" customWidth="1"/>
    <col min="8694" max="8694" width="14.42578125" style="3" customWidth="1"/>
    <col min="8695" max="8695" width="11" style="3" customWidth="1"/>
    <col min="8696" max="8696" width="16" style="3" customWidth="1"/>
    <col min="8697" max="8697" width="1.5703125" style="3" customWidth="1"/>
    <col min="8698" max="8944" width="10.85546875" style="3" customWidth="1"/>
    <col min="8945" max="8945" width="10.85546875" style="3"/>
    <col min="8946" max="8946" width="4.42578125" style="3" customWidth="1"/>
    <col min="8947" max="8947" width="18.85546875" style="3" customWidth="1"/>
    <col min="8948" max="8948" width="19.42578125" style="3" customWidth="1"/>
    <col min="8949" max="8949" width="9.42578125" style="3" customWidth="1"/>
    <col min="8950" max="8950" width="14.42578125" style="3" customWidth="1"/>
    <col min="8951" max="8951" width="11" style="3" customWidth="1"/>
    <col min="8952" max="8952" width="16" style="3" customWidth="1"/>
    <col min="8953" max="8953" width="1.5703125" style="3" customWidth="1"/>
    <col min="8954" max="9200" width="10.85546875" style="3" customWidth="1"/>
    <col min="9201" max="9201" width="10.85546875" style="3"/>
    <col min="9202" max="9202" width="4.42578125" style="3" customWidth="1"/>
    <col min="9203" max="9203" width="18.85546875" style="3" customWidth="1"/>
    <col min="9204" max="9204" width="19.42578125" style="3" customWidth="1"/>
    <col min="9205" max="9205" width="9.42578125" style="3" customWidth="1"/>
    <col min="9206" max="9206" width="14.42578125" style="3" customWidth="1"/>
    <col min="9207" max="9207" width="11" style="3" customWidth="1"/>
    <col min="9208" max="9208" width="16" style="3" customWidth="1"/>
    <col min="9209" max="9209" width="1.5703125" style="3" customWidth="1"/>
    <col min="9210" max="9456" width="10.85546875" style="3" customWidth="1"/>
    <col min="9457" max="9457" width="10.85546875" style="3"/>
    <col min="9458" max="9458" width="4.42578125" style="3" customWidth="1"/>
    <col min="9459" max="9459" width="18.85546875" style="3" customWidth="1"/>
    <col min="9460" max="9460" width="19.42578125" style="3" customWidth="1"/>
    <col min="9461" max="9461" width="9.42578125" style="3" customWidth="1"/>
    <col min="9462" max="9462" width="14.42578125" style="3" customWidth="1"/>
    <col min="9463" max="9463" width="11" style="3" customWidth="1"/>
    <col min="9464" max="9464" width="16" style="3" customWidth="1"/>
    <col min="9465" max="9465" width="1.5703125" style="3" customWidth="1"/>
    <col min="9466" max="9712" width="10.85546875" style="3" customWidth="1"/>
    <col min="9713" max="9713" width="10.85546875" style="3"/>
    <col min="9714" max="9714" width="4.42578125" style="3" customWidth="1"/>
    <col min="9715" max="9715" width="18.85546875" style="3" customWidth="1"/>
    <col min="9716" max="9716" width="19.42578125" style="3" customWidth="1"/>
    <col min="9717" max="9717" width="9.42578125" style="3" customWidth="1"/>
    <col min="9718" max="9718" width="14.42578125" style="3" customWidth="1"/>
    <col min="9719" max="9719" width="11" style="3" customWidth="1"/>
    <col min="9720" max="9720" width="16" style="3" customWidth="1"/>
    <col min="9721" max="9721" width="1.5703125" style="3" customWidth="1"/>
    <col min="9722" max="9968" width="10.85546875" style="3" customWidth="1"/>
    <col min="9969" max="9969" width="10.85546875" style="3"/>
    <col min="9970" max="9970" width="4.42578125" style="3" customWidth="1"/>
    <col min="9971" max="9971" width="18.85546875" style="3" customWidth="1"/>
    <col min="9972" max="9972" width="19.42578125" style="3" customWidth="1"/>
    <col min="9973" max="9973" width="9.42578125" style="3" customWidth="1"/>
    <col min="9974" max="9974" width="14.42578125" style="3" customWidth="1"/>
    <col min="9975" max="9975" width="11" style="3" customWidth="1"/>
    <col min="9976" max="9976" width="16" style="3" customWidth="1"/>
    <col min="9977" max="9977" width="1.5703125" style="3" customWidth="1"/>
    <col min="9978" max="10224" width="10.85546875" style="3" customWidth="1"/>
    <col min="10225" max="10225" width="10.85546875" style="3"/>
    <col min="10226" max="10226" width="4.42578125" style="3" customWidth="1"/>
    <col min="10227" max="10227" width="18.85546875" style="3" customWidth="1"/>
    <col min="10228" max="10228" width="19.42578125" style="3" customWidth="1"/>
    <col min="10229" max="10229" width="9.42578125" style="3" customWidth="1"/>
    <col min="10230" max="10230" width="14.42578125" style="3" customWidth="1"/>
    <col min="10231" max="10231" width="11" style="3" customWidth="1"/>
    <col min="10232" max="10232" width="16" style="3" customWidth="1"/>
    <col min="10233" max="10233" width="1.5703125" style="3" customWidth="1"/>
    <col min="10234" max="10480" width="10.85546875" style="3" customWidth="1"/>
    <col min="10481" max="10481" width="10.85546875" style="3"/>
    <col min="10482" max="10482" width="4.42578125" style="3" customWidth="1"/>
    <col min="10483" max="10483" width="18.85546875" style="3" customWidth="1"/>
    <col min="10484" max="10484" width="19.42578125" style="3" customWidth="1"/>
    <col min="10485" max="10485" width="9.42578125" style="3" customWidth="1"/>
    <col min="10486" max="10486" width="14.42578125" style="3" customWidth="1"/>
    <col min="10487" max="10487" width="11" style="3" customWidth="1"/>
    <col min="10488" max="10488" width="16" style="3" customWidth="1"/>
    <col min="10489" max="10489" width="1.5703125" style="3" customWidth="1"/>
    <col min="10490" max="10736" width="10.85546875" style="3" customWidth="1"/>
    <col min="10737" max="10737" width="10.85546875" style="3"/>
    <col min="10738" max="10738" width="4.42578125" style="3" customWidth="1"/>
    <col min="10739" max="10739" width="18.85546875" style="3" customWidth="1"/>
    <col min="10740" max="10740" width="19.42578125" style="3" customWidth="1"/>
    <col min="10741" max="10741" width="9.42578125" style="3" customWidth="1"/>
    <col min="10742" max="10742" width="14.42578125" style="3" customWidth="1"/>
    <col min="10743" max="10743" width="11" style="3" customWidth="1"/>
    <col min="10744" max="10744" width="16" style="3" customWidth="1"/>
    <col min="10745" max="10745" width="1.5703125" style="3" customWidth="1"/>
    <col min="10746" max="10992" width="10.85546875" style="3" customWidth="1"/>
    <col min="10993" max="10993" width="10.85546875" style="3"/>
    <col min="10994" max="10994" width="4.42578125" style="3" customWidth="1"/>
    <col min="10995" max="10995" width="18.85546875" style="3" customWidth="1"/>
    <col min="10996" max="10996" width="19.42578125" style="3" customWidth="1"/>
    <col min="10997" max="10997" width="9.42578125" style="3" customWidth="1"/>
    <col min="10998" max="10998" width="14.42578125" style="3" customWidth="1"/>
    <col min="10999" max="10999" width="11" style="3" customWidth="1"/>
    <col min="11000" max="11000" width="16" style="3" customWidth="1"/>
    <col min="11001" max="11001" width="1.5703125" style="3" customWidth="1"/>
    <col min="11002" max="11248" width="10.85546875" style="3" customWidth="1"/>
    <col min="11249" max="11249" width="10.85546875" style="3"/>
    <col min="11250" max="11250" width="4.42578125" style="3" customWidth="1"/>
    <col min="11251" max="11251" width="18.85546875" style="3" customWidth="1"/>
    <col min="11252" max="11252" width="19.42578125" style="3" customWidth="1"/>
    <col min="11253" max="11253" width="9.42578125" style="3" customWidth="1"/>
    <col min="11254" max="11254" width="14.42578125" style="3" customWidth="1"/>
    <col min="11255" max="11255" width="11" style="3" customWidth="1"/>
    <col min="11256" max="11256" width="16" style="3" customWidth="1"/>
    <col min="11257" max="11257" width="1.5703125" style="3" customWidth="1"/>
    <col min="11258" max="11504" width="10.85546875" style="3" customWidth="1"/>
    <col min="11505" max="11505" width="10.85546875" style="3"/>
    <col min="11506" max="11506" width="4.42578125" style="3" customWidth="1"/>
    <col min="11507" max="11507" width="18.85546875" style="3" customWidth="1"/>
    <col min="11508" max="11508" width="19.42578125" style="3" customWidth="1"/>
    <col min="11509" max="11509" width="9.42578125" style="3" customWidth="1"/>
    <col min="11510" max="11510" width="14.42578125" style="3" customWidth="1"/>
    <col min="11511" max="11511" width="11" style="3" customWidth="1"/>
    <col min="11512" max="11512" width="16" style="3" customWidth="1"/>
    <col min="11513" max="11513" width="1.5703125" style="3" customWidth="1"/>
    <col min="11514" max="11760" width="10.85546875" style="3" customWidth="1"/>
    <col min="11761" max="11761" width="10.85546875" style="3"/>
    <col min="11762" max="11762" width="4.42578125" style="3" customWidth="1"/>
    <col min="11763" max="11763" width="18.85546875" style="3" customWidth="1"/>
    <col min="11764" max="11764" width="19.42578125" style="3" customWidth="1"/>
    <col min="11765" max="11765" width="9.42578125" style="3" customWidth="1"/>
    <col min="11766" max="11766" width="14.42578125" style="3" customWidth="1"/>
    <col min="11767" max="11767" width="11" style="3" customWidth="1"/>
    <col min="11768" max="11768" width="16" style="3" customWidth="1"/>
    <col min="11769" max="11769" width="1.5703125" style="3" customWidth="1"/>
    <col min="11770" max="12016" width="10.85546875" style="3" customWidth="1"/>
    <col min="12017" max="12017" width="10.85546875" style="3"/>
    <col min="12018" max="12018" width="4.42578125" style="3" customWidth="1"/>
    <col min="12019" max="12019" width="18.85546875" style="3" customWidth="1"/>
    <col min="12020" max="12020" width="19.42578125" style="3" customWidth="1"/>
    <col min="12021" max="12021" width="9.42578125" style="3" customWidth="1"/>
    <col min="12022" max="12022" width="14.42578125" style="3" customWidth="1"/>
    <col min="12023" max="12023" width="11" style="3" customWidth="1"/>
    <col min="12024" max="12024" width="16" style="3" customWidth="1"/>
    <col min="12025" max="12025" width="1.5703125" style="3" customWidth="1"/>
    <col min="12026" max="12272" width="10.85546875" style="3" customWidth="1"/>
    <col min="12273" max="12273" width="10.85546875" style="3"/>
    <col min="12274" max="12274" width="4.42578125" style="3" customWidth="1"/>
    <col min="12275" max="12275" width="18.85546875" style="3" customWidth="1"/>
    <col min="12276" max="12276" width="19.42578125" style="3" customWidth="1"/>
    <col min="12277" max="12277" width="9.42578125" style="3" customWidth="1"/>
    <col min="12278" max="12278" width="14.42578125" style="3" customWidth="1"/>
    <col min="12279" max="12279" width="11" style="3" customWidth="1"/>
    <col min="12280" max="12280" width="16" style="3" customWidth="1"/>
    <col min="12281" max="12281" width="1.5703125" style="3" customWidth="1"/>
    <col min="12282" max="12528" width="10.85546875" style="3" customWidth="1"/>
    <col min="12529" max="12529" width="10.85546875" style="3"/>
    <col min="12530" max="12530" width="4.42578125" style="3" customWidth="1"/>
    <col min="12531" max="12531" width="18.85546875" style="3" customWidth="1"/>
    <col min="12532" max="12532" width="19.42578125" style="3" customWidth="1"/>
    <col min="12533" max="12533" width="9.42578125" style="3" customWidth="1"/>
    <col min="12534" max="12534" width="14.42578125" style="3" customWidth="1"/>
    <col min="12535" max="12535" width="11" style="3" customWidth="1"/>
    <col min="12536" max="12536" width="16" style="3" customWidth="1"/>
    <col min="12537" max="12537" width="1.5703125" style="3" customWidth="1"/>
    <col min="12538" max="12784" width="10.85546875" style="3" customWidth="1"/>
    <col min="12785" max="12785" width="10.85546875" style="3"/>
    <col min="12786" max="12786" width="4.42578125" style="3" customWidth="1"/>
    <col min="12787" max="12787" width="18.85546875" style="3" customWidth="1"/>
    <col min="12788" max="12788" width="19.42578125" style="3" customWidth="1"/>
    <col min="12789" max="12789" width="9.42578125" style="3" customWidth="1"/>
    <col min="12790" max="12790" width="14.42578125" style="3" customWidth="1"/>
    <col min="12791" max="12791" width="11" style="3" customWidth="1"/>
    <col min="12792" max="12792" width="16" style="3" customWidth="1"/>
    <col min="12793" max="12793" width="1.5703125" style="3" customWidth="1"/>
    <col min="12794" max="13040" width="10.85546875" style="3" customWidth="1"/>
    <col min="13041" max="13041" width="10.85546875" style="3"/>
    <col min="13042" max="13042" width="4.42578125" style="3" customWidth="1"/>
    <col min="13043" max="13043" width="18.85546875" style="3" customWidth="1"/>
    <col min="13044" max="13044" width="19.42578125" style="3" customWidth="1"/>
    <col min="13045" max="13045" width="9.42578125" style="3" customWidth="1"/>
    <col min="13046" max="13046" width="14.42578125" style="3" customWidth="1"/>
    <col min="13047" max="13047" width="11" style="3" customWidth="1"/>
    <col min="13048" max="13048" width="16" style="3" customWidth="1"/>
    <col min="13049" max="13049" width="1.5703125" style="3" customWidth="1"/>
    <col min="13050" max="13296" width="10.85546875" style="3" customWidth="1"/>
    <col min="13297" max="13297" width="10.85546875" style="3"/>
    <col min="13298" max="13298" width="4.42578125" style="3" customWidth="1"/>
    <col min="13299" max="13299" width="18.85546875" style="3" customWidth="1"/>
    <col min="13300" max="13300" width="19.42578125" style="3" customWidth="1"/>
    <col min="13301" max="13301" width="9.42578125" style="3" customWidth="1"/>
    <col min="13302" max="13302" width="14.42578125" style="3" customWidth="1"/>
    <col min="13303" max="13303" width="11" style="3" customWidth="1"/>
    <col min="13304" max="13304" width="16" style="3" customWidth="1"/>
    <col min="13305" max="13305" width="1.5703125" style="3" customWidth="1"/>
    <col min="13306" max="13552" width="10.85546875" style="3" customWidth="1"/>
    <col min="13553" max="13553" width="10.85546875" style="3"/>
    <col min="13554" max="13554" width="4.42578125" style="3" customWidth="1"/>
    <col min="13555" max="13555" width="18.85546875" style="3" customWidth="1"/>
    <col min="13556" max="13556" width="19.42578125" style="3" customWidth="1"/>
    <col min="13557" max="13557" width="9.42578125" style="3" customWidth="1"/>
    <col min="13558" max="13558" width="14.42578125" style="3" customWidth="1"/>
    <col min="13559" max="13559" width="11" style="3" customWidth="1"/>
    <col min="13560" max="13560" width="16" style="3" customWidth="1"/>
    <col min="13561" max="13561" width="1.5703125" style="3" customWidth="1"/>
    <col min="13562" max="13808" width="10.85546875" style="3" customWidth="1"/>
    <col min="13809" max="13809" width="10.85546875" style="3"/>
    <col min="13810" max="13810" width="4.42578125" style="3" customWidth="1"/>
    <col min="13811" max="13811" width="18.85546875" style="3" customWidth="1"/>
    <col min="13812" max="13812" width="19.42578125" style="3" customWidth="1"/>
    <col min="13813" max="13813" width="9.42578125" style="3" customWidth="1"/>
    <col min="13814" max="13814" width="14.42578125" style="3" customWidth="1"/>
    <col min="13815" max="13815" width="11" style="3" customWidth="1"/>
    <col min="13816" max="13816" width="16" style="3" customWidth="1"/>
    <col min="13817" max="13817" width="1.5703125" style="3" customWidth="1"/>
    <col min="13818" max="14064" width="10.85546875" style="3" customWidth="1"/>
    <col min="14065" max="14065" width="10.85546875" style="3"/>
    <col min="14066" max="14066" width="4.42578125" style="3" customWidth="1"/>
    <col min="14067" max="14067" width="18.85546875" style="3" customWidth="1"/>
    <col min="14068" max="14068" width="19.42578125" style="3" customWidth="1"/>
    <col min="14069" max="14069" width="9.42578125" style="3" customWidth="1"/>
    <col min="14070" max="14070" width="14.42578125" style="3" customWidth="1"/>
    <col min="14071" max="14071" width="11" style="3" customWidth="1"/>
    <col min="14072" max="14072" width="16" style="3" customWidth="1"/>
    <col min="14073" max="14073" width="1.5703125" style="3" customWidth="1"/>
    <col min="14074" max="14320" width="10.85546875" style="3" customWidth="1"/>
    <col min="14321" max="14321" width="10.85546875" style="3"/>
    <col min="14322" max="14322" width="4.42578125" style="3" customWidth="1"/>
    <col min="14323" max="14323" width="18.85546875" style="3" customWidth="1"/>
    <col min="14324" max="14324" width="19.42578125" style="3" customWidth="1"/>
    <col min="14325" max="14325" width="9.42578125" style="3" customWidth="1"/>
    <col min="14326" max="14326" width="14.42578125" style="3" customWidth="1"/>
    <col min="14327" max="14327" width="11" style="3" customWidth="1"/>
    <col min="14328" max="14328" width="16" style="3" customWidth="1"/>
    <col min="14329" max="14329" width="1.5703125" style="3" customWidth="1"/>
    <col min="14330" max="14576" width="10.85546875" style="3" customWidth="1"/>
    <col min="14577" max="14577" width="10.85546875" style="3"/>
    <col min="14578" max="14578" width="4.42578125" style="3" customWidth="1"/>
    <col min="14579" max="14579" width="18.85546875" style="3" customWidth="1"/>
    <col min="14580" max="14580" width="19.42578125" style="3" customWidth="1"/>
    <col min="14581" max="14581" width="9.42578125" style="3" customWidth="1"/>
    <col min="14582" max="14582" width="14.42578125" style="3" customWidth="1"/>
    <col min="14583" max="14583" width="11" style="3" customWidth="1"/>
    <col min="14584" max="14584" width="16" style="3" customWidth="1"/>
    <col min="14585" max="14585" width="1.5703125" style="3" customWidth="1"/>
    <col min="14586" max="14832" width="10.85546875" style="3" customWidth="1"/>
    <col min="14833" max="14833" width="10.85546875" style="3"/>
    <col min="14834" max="14834" width="4.42578125" style="3" customWidth="1"/>
    <col min="14835" max="14835" width="18.85546875" style="3" customWidth="1"/>
    <col min="14836" max="14836" width="19.42578125" style="3" customWidth="1"/>
    <col min="14837" max="14837" width="9.42578125" style="3" customWidth="1"/>
    <col min="14838" max="14838" width="14.42578125" style="3" customWidth="1"/>
    <col min="14839" max="14839" width="11" style="3" customWidth="1"/>
    <col min="14840" max="14840" width="16" style="3" customWidth="1"/>
    <col min="14841" max="14841" width="1.5703125" style="3" customWidth="1"/>
    <col min="14842" max="15088" width="10.85546875" style="3" customWidth="1"/>
    <col min="15089" max="15089" width="10.85546875" style="3"/>
    <col min="15090" max="15090" width="4.42578125" style="3" customWidth="1"/>
    <col min="15091" max="15091" width="18.85546875" style="3" customWidth="1"/>
    <col min="15092" max="15092" width="19.42578125" style="3" customWidth="1"/>
    <col min="15093" max="15093" width="9.42578125" style="3" customWidth="1"/>
    <col min="15094" max="15094" width="14.42578125" style="3" customWidth="1"/>
    <col min="15095" max="15095" width="11" style="3" customWidth="1"/>
    <col min="15096" max="15096" width="16" style="3" customWidth="1"/>
    <col min="15097" max="15097" width="1.5703125" style="3" customWidth="1"/>
    <col min="15098" max="15344" width="10.85546875" style="3" customWidth="1"/>
    <col min="15345" max="15345" width="10.85546875" style="3"/>
    <col min="15346" max="15346" width="4.42578125" style="3" customWidth="1"/>
    <col min="15347" max="15347" width="18.85546875" style="3" customWidth="1"/>
    <col min="15348" max="15348" width="19.42578125" style="3" customWidth="1"/>
    <col min="15349" max="15349" width="9.42578125" style="3" customWidth="1"/>
    <col min="15350" max="15350" width="14.42578125" style="3" customWidth="1"/>
    <col min="15351" max="15351" width="11" style="3" customWidth="1"/>
    <col min="15352" max="15352" width="16" style="3" customWidth="1"/>
    <col min="15353" max="15353" width="1.5703125" style="3" customWidth="1"/>
    <col min="15354" max="15600" width="10.85546875" style="3" customWidth="1"/>
    <col min="15601" max="15601" width="10.85546875" style="3"/>
    <col min="15602" max="15602" width="4.42578125" style="3" customWidth="1"/>
    <col min="15603" max="15603" width="18.85546875" style="3" customWidth="1"/>
    <col min="15604" max="15604" width="19.42578125" style="3" customWidth="1"/>
    <col min="15605" max="15605" width="9.42578125" style="3" customWidth="1"/>
    <col min="15606" max="15606" width="14.42578125" style="3" customWidth="1"/>
    <col min="15607" max="15607" width="11" style="3" customWidth="1"/>
    <col min="15608" max="15608" width="16" style="3" customWidth="1"/>
    <col min="15609" max="15609" width="1.5703125" style="3" customWidth="1"/>
    <col min="15610" max="15856" width="10.85546875" style="3" customWidth="1"/>
    <col min="15857" max="15857" width="10.85546875" style="3"/>
    <col min="15858" max="15858" width="4.42578125" style="3" customWidth="1"/>
    <col min="15859" max="15859" width="18.85546875" style="3" customWidth="1"/>
    <col min="15860" max="15860" width="19.42578125" style="3" customWidth="1"/>
    <col min="15861" max="15861" width="9.42578125" style="3" customWidth="1"/>
    <col min="15862" max="15862" width="14.42578125" style="3" customWidth="1"/>
    <col min="15863" max="15863" width="11" style="3" customWidth="1"/>
    <col min="15864" max="15864" width="16" style="3" customWidth="1"/>
    <col min="15865" max="15865" width="1.5703125" style="3" customWidth="1"/>
    <col min="15866" max="16112" width="10.85546875" style="3" customWidth="1"/>
    <col min="16113" max="16113" width="10.85546875" style="3"/>
    <col min="16114" max="16114" width="4.42578125" style="3" customWidth="1"/>
    <col min="16115" max="16115" width="18.85546875" style="3" customWidth="1"/>
    <col min="16116" max="16116" width="19.42578125" style="3" customWidth="1"/>
    <col min="16117" max="16117" width="9.42578125" style="3" customWidth="1"/>
    <col min="16118" max="16118" width="14.42578125" style="3" customWidth="1"/>
    <col min="16119" max="16119" width="11" style="3" customWidth="1"/>
    <col min="16120" max="16120" width="16" style="3" customWidth="1"/>
    <col min="16121" max="16121" width="1.5703125" style="3" customWidth="1"/>
    <col min="16122" max="16368" width="10.85546875" style="3" customWidth="1"/>
    <col min="16369" max="16384" width="10.85546875" style="3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2" customHeight="1" x14ac:dyDescent="0.25">
      <c r="A9" s="1"/>
      <c r="B9" s="94" t="s">
        <v>0</v>
      </c>
      <c r="C9" s="95" t="s">
        <v>106</v>
      </c>
      <c r="D9" s="4"/>
      <c r="E9" s="134" t="s">
        <v>1</v>
      </c>
      <c r="F9" s="134"/>
      <c r="G9" s="98">
        <v>9</v>
      </c>
    </row>
    <row r="10" spans="1:7" ht="15" x14ac:dyDescent="0.25">
      <c r="A10" s="1"/>
      <c r="B10" s="96" t="s">
        <v>2</v>
      </c>
      <c r="C10" s="106" t="s">
        <v>3</v>
      </c>
      <c r="D10" s="5"/>
      <c r="E10" s="135" t="s">
        <v>4</v>
      </c>
      <c r="F10" s="136"/>
      <c r="G10" s="99" t="s">
        <v>5</v>
      </c>
    </row>
    <row r="11" spans="1:7" ht="15" x14ac:dyDescent="0.25">
      <c r="A11" s="1"/>
      <c r="B11" s="96" t="s">
        <v>6</v>
      </c>
      <c r="C11" s="99" t="s">
        <v>7</v>
      </c>
      <c r="D11" s="6"/>
      <c r="E11" s="135" t="s">
        <v>107</v>
      </c>
      <c r="F11" s="136"/>
      <c r="G11" s="100">
        <v>995000</v>
      </c>
    </row>
    <row r="12" spans="1:7" ht="15" x14ac:dyDescent="0.25">
      <c r="A12" s="1"/>
      <c r="B12" s="96" t="s">
        <v>8</v>
      </c>
      <c r="C12" s="104" t="s">
        <v>9</v>
      </c>
      <c r="D12" s="6"/>
      <c r="E12" s="101" t="s">
        <v>10</v>
      </c>
      <c r="F12" s="102"/>
      <c r="G12" s="103">
        <f>G9*G11</f>
        <v>8955000</v>
      </c>
    </row>
    <row r="13" spans="1:7" ht="15" x14ac:dyDescent="0.25">
      <c r="A13" s="1"/>
      <c r="B13" s="96" t="s">
        <v>11</v>
      </c>
      <c r="C13" s="99" t="s">
        <v>12</v>
      </c>
      <c r="D13" s="6"/>
      <c r="E13" s="135" t="s">
        <v>13</v>
      </c>
      <c r="F13" s="136"/>
      <c r="G13" s="97" t="s">
        <v>14</v>
      </c>
    </row>
    <row r="14" spans="1:7" ht="15" x14ac:dyDescent="0.25">
      <c r="A14" s="1"/>
      <c r="B14" s="96" t="s">
        <v>15</v>
      </c>
      <c r="C14" s="99" t="s">
        <v>12</v>
      </c>
      <c r="D14" s="6"/>
      <c r="E14" s="135" t="s">
        <v>16</v>
      </c>
      <c r="F14" s="136"/>
      <c r="G14" s="99" t="s">
        <v>17</v>
      </c>
    </row>
    <row r="15" spans="1:7" ht="15" x14ac:dyDescent="0.25">
      <c r="A15" s="1"/>
      <c r="B15" s="96" t="s">
        <v>18</v>
      </c>
      <c r="C15" s="105">
        <v>44216</v>
      </c>
      <c r="D15" s="6"/>
      <c r="E15" s="137" t="s">
        <v>19</v>
      </c>
      <c r="F15" s="138"/>
      <c r="G15" s="104" t="s">
        <v>20</v>
      </c>
    </row>
    <row r="16" spans="1:7" ht="12" customHeight="1" x14ac:dyDescent="0.25">
      <c r="A16" s="1"/>
      <c r="B16" s="7"/>
      <c r="C16" s="8"/>
      <c r="D16" s="4"/>
      <c r="E16" s="4"/>
      <c r="F16" s="4"/>
      <c r="G16" s="9"/>
    </row>
    <row r="17" spans="1:7" ht="12" customHeight="1" x14ac:dyDescent="0.25">
      <c r="A17" s="1"/>
      <c r="B17" s="126" t="s">
        <v>21</v>
      </c>
      <c r="C17" s="127"/>
      <c r="D17" s="127"/>
      <c r="E17" s="127"/>
      <c r="F17" s="127"/>
      <c r="G17" s="128"/>
    </row>
    <row r="18" spans="1:7" ht="12" customHeight="1" x14ac:dyDescent="0.25">
      <c r="A18" s="1"/>
      <c r="B18" s="4"/>
      <c r="C18" s="10"/>
      <c r="D18" s="10"/>
      <c r="E18" s="10"/>
      <c r="F18" s="4"/>
      <c r="G18" s="4"/>
    </row>
    <row r="19" spans="1:7" ht="12" customHeight="1" x14ac:dyDescent="0.25">
      <c r="A19" s="1"/>
      <c r="B19" s="11" t="s">
        <v>22</v>
      </c>
      <c r="C19" s="12"/>
      <c r="D19" s="12"/>
      <c r="E19" s="12"/>
      <c r="F19" s="12"/>
      <c r="G19" s="12"/>
    </row>
    <row r="20" spans="1:7" ht="24" customHeight="1" x14ac:dyDescent="0.25">
      <c r="A20" s="1"/>
      <c r="B20" s="107" t="s">
        <v>23</v>
      </c>
      <c r="C20" s="107" t="s">
        <v>24</v>
      </c>
      <c r="D20" s="107" t="s">
        <v>25</v>
      </c>
      <c r="E20" s="107" t="s">
        <v>26</v>
      </c>
      <c r="F20" s="107" t="s">
        <v>27</v>
      </c>
      <c r="G20" s="107" t="s">
        <v>28</v>
      </c>
    </row>
    <row r="21" spans="1:7" s="2" customFormat="1" ht="15" customHeight="1" x14ac:dyDescent="0.25">
      <c r="A21" s="1"/>
      <c r="B21" s="108" t="s">
        <v>29</v>
      </c>
      <c r="C21" s="109" t="s">
        <v>30</v>
      </c>
      <c r="D21" s="115">
        <v>2</v>
      </c>
      <c r="E21" s="116" t="s">
        <v>31</v>
      </c>
      <c r="F21" s="110">
        <v>12727</v>
      </c>
      <c r="G21" s="110">
        <f>(D21*F21)</f>
        <v>25454</v>
      </c>
    </row>
    <row r="22" spans="1:7" s="2" customFormat="1" ht="15" customHeight="1" x14ac:dyDescent="0.25">
      <c r="A22" s="1"/>
      <c r="B22" s="108" t="s">
        <v>32</v>
      </c>
      <c r="C22" s="109" t="s">
        <v>30</v>
      </c>
      <c r="D22" s="115">
        <v>40</v>
      </c>
      <c r="E22" s="116" t="s">
        <v>33</v>
      </c>
      <c r="F22" s="110">
        <v>12727</v>
      </c>
      <c r="G22" s="110">
        <f t="shared" ref="G22:G27" si="0">(D22*F22)</f>
        <v>509080</v>
      </c>
    </row>
    <row r="23" spans="1:7" s="2" customFormat="1" ht="15" customHeight="1" x14ac:dyDescent="0.25">
      <c r="A23" s="1"/>
      <c r="B23" s="108" t="s">
        <v>34</v>
      </c>
      <c r="C23" s="109" t="s">
        <v>30</v>
      </c>
      <c r="D23" s="115">
        <v>6</v>
      </c>
      <c r="E23" s="116" t="s">
        <v>35</v>
      </c>
      <c r="F23" s="110">
        <v>12727</v>
      </c>
      <c r="G23" s="110">
        <f t="shared" si="0"/>
        <v>76362</v>
      </c>
    </row>
    <row r="24" spans="1:7" s="2" customFormat="1" ht="15" customHeight="1" x14ac:dyDescent="0.25">
      <c r="A24" s="1"/>
      <c r="B24" s="108" t="s">
        <v>36</v>
      </c>
      <c r="C24" s="109" t="s">
        <v>30</v>
      </c>
      <c r="D24" s="115">
        <v>13</v>
      </c>
      <c r="E24" s="116" t="s">
        <v>37</v>
      </c>
      <c r="F24" s="110">
        <v>12727</v>
      </c>
      <c r="G24" s="110">
        <f t="shared" si="0"/>
        <v>165451</v>
      </c>
    </row>
    <row r="25" spans="1:7" s="2" customFormat="1" ht="15" customHeight="1" x14ac:dyDescent="0.25">
      <c r="A25" s="1"/>
      <c r="B25" s="108" t="s">
        <v>38</v>
      </c>
      <c r="C25" s="109" t="s">
        <v>30</v>
      </c>
      <c r="D25" s="115">
        <v>4</v>
      </c>
      <c r="E25" s="116" t="s">
        <v>39</v>
      </c>
      <c r="F25" s="110">
        <v>12727</v>
      </c>
      <c r="G25" s="110">
        <f t="shared" si="0"/>
        <v>50908</v>
      </c>
    </row>
    <row r="26" spans="1:7" s="2" customFormat="1" ht="15" customHeight="1" x14ac:dyDescent="0.25">
      <c r="A26" s="1"/>
      <c r="B26" s="108" t="s">
        <v>40</v>
      </c>
      <c r="C26" s="109" t="s">
        <v>30</v>
      </c>
      <c r="D26" s="115">
        <v>7</v>
      </c>
      <c r="E26" s="116" t="s">
        <v>41</v>
      </c>
      <c r="F26" s="110">
        <v>12727</v>
      </c>
      <c r="G26" s="110">
        <f t="shared" si="0"/>
        <v>89089</v>
      </c>
    </row>
    <row r="27" spans="1:7" s="2" customFormat="1" ht="15" customHeight="1" x14ac:dyDescent="0.25">
      <c r="A27" s="1"/>
      <c r="B27" s="108" t="s">
        <v>42</v>
      </c>
      <c r="C27" s="109" t="s">
        <v>30</v>
      </c>
      <c r="D27" s="115">
        <v>250</v>
      </c>
      <c r="E27" s="116" t="s">
        <v>5</v>
      </c>
      <c r="F27" s="110">
        <v>15493</v>
      </c>
      <c r="G27" s="110">
        <f t="shared" si="0"/>
        <v>3873250</v>
      </c>
    </row>
    <row r="28" spans="1:7" s="2" customFormat="1" ht="12.75" customHeight="1" x14ac:dyDescent="0.25">
      <c r="A28" s="1"/>
      <c r="B28" s="14" t="s">
        <v>43</v>
      </c>
      <c r="C28" s="15"/>
      <c r="D28" s="15"/>
      <c r="E28" s="15"/>
      <c r="F28" s="16"/>
      <c r="G28" s="17">
        <f>SUM(G21:G27)</f>
        <v>4789594</v>
      </c>
    </row>
    <row r="29" spans="1:7" s="2" customFormat="1" ht="12" customHeight="1" x14ac:dyDescent="0.25">
      <c r="A29" s="1"/>
      <c r="B29" s="4"/>
      <c r="C29" s="4"/>
      <c r="D29" s="4"/>
      <c r="E29" s="4"/>
      <c r="F29" s="18"/>
      <c r="G29" s="18"/>
    </row>
    <row r="30" spans="1:7" s="2" customFormat="1" ht="12" customHeight="1" x14ac:dyDescent="0.25">
      <c r="A30" s="1"/>
      <c r="B30" s="11" t="s">
        <v>44</v>
      </c>
      <c r="C30" s="19"/>
      <c r="D30" s="19"/>
      <c r="E30" s="19"/>
      <c r="F30" s="12"/>
      <c r="G30" s="12"/>
    </row>
    <row r="31" spans="1:7" s="2" customFormat="1" ht="24" customHeight="1" x14ac:dyDescent="0.25">
      <c r="A31" s="1"/>
      <c r="B31" s="20" t="s">
        <v>23</v>
      </c>
      <c r="C31" s="13" t="s">
        <v>24</v>
      </c>
      <c r="D31" s="13" t="s">
        <v>25</v>
      </c>
      <c r="E31" s="21" t="s">
        <v>26</v>
      </c>
      <c r="F31" s="13" t="s">
        <v>27</v>
      </c>
      <c r="G31" s="22" t="s">
        <v>28</v>
      </c>
    </row>
    <row r="32" spans="1:7" s="2" customFormat="1" ht="12" customHeight="1" x14ac:dyDescent="0.25">
      <c r="A32" s="1"/>
      <c r="B32" s="23"/>
      <c r="C32" s="19"/>
      <c r="D32" s="19"/>
      <c r="E32" s="19"/>
      <c r="F32" s="12"/>
      <c r="G32" s="24"/>
    </row>
    <row r="33" spans="1:7" s="2" customFormat="1" ht="12" customHeight="1" x14ac:dyDescent="0.25">
      <c r="A33" s="1"/>
      <c r="B33" s="25" t="s">
        <v>45</v>
      </c>
      <c r="C33" s="26"/>
      <c r="D33" s="26"/>
      <c r="E33" s="26"/>
      <c r="F33" s="27"/>
      <c r="G33" s="28"/>
    </row>
    <row r="34" spans="1:7" s="2" customFormat="1" ht="12" customHeight="1" x14ac:dyDescent="0.25">
      <c r="A34" s="1"/>
      <c r="B34" s="4"/>
      <c r="C34" s="4"/>
      <c r="D34" s="4"/>
      <c r="E34" s="4"/>
      <c r="F34" s="18"/>
      <c r="G34" s="18"/>
    </row>
    <row r="35" spans="1:7" s="2" customFormat="1" ht="12" customHeight="1" x14ac:dyDescent="0.25">
      <c r="A35" s="1"/>
      <c r="B35" s="11" t="s">
        <v>46</v>
      </c>
      <c r="C35" s="19"/>
      <c r="D35" s="19"/>
      <c r="E35" s="19"/>
      <c r="F35" s="12"/>
      <c r="G35" s="12"/>
    </row>
    <row r="36" spans="1:7" s="2" customFormat="1" ht="24" customHeight="1" x14ac:dyDescent="0.25">
      <c r="A36" s="1"/>
      <c r="B36" s="20" t="s">
        <v>23</v>
      </c>
      <c r="C36" s="21" t="s">
        <v>24</v>
      </c>
      <c r="D36" s="21" t="s">
        <v>25</v>
      </c>
      <c r="E36" s="21" t="s">
        <v>26</v>
      </c>
      <c r="F36" s="13" t="s">
        <v>27</v>
      </c>
      <c r="G36" s="22" t="s">
        <v>28</v>
      </c>
    </row>
    <row r="37" spans="1:7" s="2" customFormat="1" ht="15" customHeight="1" x14ac:dyDescent="0.25">
      <c r="A37" s="1"/>
      <c r="B37" s="29"/>
      <c r="C37" s="30"/>
      <c r="D37" s="31"/>
      <c r="E37" s="32"/>
      <c r="F37" s="33"/>
      <c r="G37" s="34"/>
    </row>
    <row r="38" spans="1:7" s="2" customFormat="1" ht="12.75" customHeight="1" x14ac:dyDescent="0.25">
      <c r="A38" s="1"/>
      <c r="B38" s="14" t="s">
        <v>47</v>
      </c>
      <c r="C38" s="15"/>
      <c r="D38" s="15"/>
      <c r="E38" s="15"/>
      <c r="F38" s="16"/>
      <c r="G38" s="17"/>
    </row>
    <row r="39" spans="1:7" s="2" customFormat="1" ht="12" customHeight="1" x14ac:dyDescent="0.25">
      <c r="A39" s="1"/>
      <c r="B39" s="4"/>
      <c r="C39" s="4"/>
      <c r="D39" s="4"/>
      <c r="E39" s="4"/>
      <c r="F39" s="18"/>
      <c r="G39" s="18"/>
    </row>
    <row r="40" spans="1:7" s="2" customFormat="1" ht="12" customHeight="1" x14ac:dyDescent="0.25">
      <c r="A40" s="1"/>
      <c r="B40" s="11" t="s">
        <v>48</v>
      </c>
      <c r="C40" s="19"/>
      <c r="D40" s="19"/>
      <c r="E40" s="19"/>
      <c r="F40" s="12"/>
      <c r="G40" s="12"/>
    </row>
    <row r="41" spans="1:7" s="2" customFormat="1" ht="24" customHeight="1" x14ac:dyDescent="0.25">
      <c r="A41" s="1"/>
      <c r="B41" s="107" t="s">
        <v>49</v>
      </c>
      <c r="C41" s="107" t="s">
        <v>50</v>
      </c>
      <c r="D41" s="107" t="s">
        <v>51</v>
      </c>
      <c r="E41" s="107" t="s">
        <v>26</v>
      </c>
      <c r="F41" s="107" t="s">
        <v>27</v>
      </c>
      <c r="G41" s="107" t="s">
        <v>28</v>
      </c>
    </row>
    <row r="42" spans="1:7" s="2" customFormat="1" ht="12.75" customHeight="1" x14ac:dyDescent="0.25">
      <c r="A42" s="1"/>
      <c r="B42" s="124" t="s">
        <v>52</v>
      </c>
      <c r="C42" s="111"/>
      <c r="D42" s="117"/>
      <c r="E42" s="117"/>
      <c r="F42" s="117"/>
      <c r="G42" s="118"/>
    </row>
    <row r="43" spans="1:7" s="2" customFormat="1" ht="12.75" customHeight="1" x14ac:dyDescent="0.25">
      <c r="A43" s="1"/>
      <c r="B43" s="96" t="s">
        <v>53</v>
      </c>
      <c r="C43" s="111" t="s">
        <v>54</v>
      </c>
      <c r="D43" s="117">
        <v>200</v>
      </c>
      <c r="E43" s="117" t="s">
        <v>55</v>
      </c>
      <c r="F43" s="117">
        <v>319</v>
      </c>
      <c r="G43" s="118">
        <f t="shared" ref="G43:G56" si="1">(D43*F43)</f>
        <v>63800</v>
      </c>
    </row>
    <row r="44" spans="1:7" s="2" customFormat="1" ht="12.75" customHeight="1" x14ac:dyDescent="0.25">
      <c r="A44" s="1"/>
      <c r="B44" s="125" t="s">
        <v>56</v>
      </c>
      <c r="C44" s="112" t="s">
        <v>54</v>
      </c>
      <c r="D44" s="119">
        <v>200</v>
      </c>
      <c r="E44" s="120" t="s">
        <v>57</v>
      </c>
      <c r="F44" s="118">
        <v>399</v>
      </c>
      <c r="G44" s="118">
        <f t="shared" si="1"/>
        <v>79800</v>
      </c>
    </row>
    <row r="45" spans="1:7" s="2" customFormat="1" ht="12.75" customHeight="1" x14ac:dyDescent="0.25">
      <c r="A45" s="1"/>
      <c r="B45" s="125" t="s">
        <v>58</v>
      </c>
      <c r="C45" s="113" t="s">
        <v>54</v>
      </c>
      <c r="D45" s="121">
        <v>200</v>
      </c>
      <c r="E45" s="121" t="s">
        <v>57</v>
      </c>
      <c r="F45" s="118">
        <v>420</v>
      </c>
      <c r="G45" s="118">
        <f t="shared" si="1"/>
        <v>84000</v>
      </c>
    </row>
    <row r="46" spans="1:7" s="2" customFormat="1" ht="12.75" customHeight="1" x14ac:dyDescent="0.25">
      <c r="A46" s="1"/>
      <c r="B46" s="125" t="s">
        <v>59</v>
      </c>
      <c r="C46" s="113" t="s">
        <v>54</v>
      </c>
      <c r="D46" s="121">
        <v>50</v>
      </c>
      <c r="E46" s="121" t="s">
        <v>57</v>
      </c>
      <c r="F46" s="118">
        <v>575</v>
      </c>
      <c r="G46" s="118">
        <f t="shared" si="1"/>
        <v>28750</v>
      </c>
    </row>
    <row r="47" spans="1:7" s="2" customFormat="1" ht="12.75" customHeight="1" x14ac:dyDescent="0.25">
      <c r="A47" s="1"/>
      <c r="B47" s="125" t="s">
        <v>60</v>
      </c>
      <c r="C47" s="113" t="s">
        <v>61</v>
      </c>
      <c r="D47" s="121">
        <v>2</v>
      </c>
      <c r="E47" s="121" t="s">
        <v>62</v>
      </c>
      <c r="F47" s="118">
        <v>9767</v>
      </c>
      <c r="G47" s="118">
        <f t="shared" si="1"/>
        <v>19534</v>
      </c>
    </row>
    <row r="48" spans="1:7" s="2" customFormat="1" ht="24" customHeight="1" x14ac:dyDescent="0.25">
      <c r="A48" s="1"/>
      <c r="B48" s="96" t="s">
        <v>63</v>
      </c>
      <c r="C48" s="113" t="s">
        <v>61</v>
      </c>
      <c r="D48" s="121">
        <v>2</v>
      </c>
      <c r="E48" s="121" t="s">
        <v>62</v>
      </c>
      <c r="F48" s="118">
        <v>7636</v>
      </c>
      <c r="G48" s="118">
        <f t="shared" si="1"/>
        <v>15272</v>
      </c>
    </row>
    <row r="49" spans="1:7" s="2" customFormat="1" ht="12.75" customHeight="1" x14ac:dyDescent="0.25">
      <c r="A49" s="1"/>
      <c r="B49" s="125" t="s">
        <v>64</v>
      </c>
      <c r="C49" s="113" t="s">
        <v>61</v>
      </c>
      <c r="D49" s="121">
        <v>4</v>
      </c>
      <c r="E49" s="121" t="s">
        <v>62</v>
      </c>
      <c r="F49" s="118">
        <v>7857</v>
      </c>
      <c r="G49" s="118">
        <f t="shared" si="1"/>
        <v>31428</v>
      </c>
    </row>
    <row r="50" spans="1:7" s="2" customFormat="1" ht="12.75" customHeight="1" x14ac:dyDescent="0.25">
      <c r="A50" s="1"/>
      <c r="B50" s="114" t="s">
        <v>65</v>
      </c>
      <c r="C50" s="112"/>
      <c r="D50" s="119"/>
      <c r="E50" s="120"/>
      <c r="F50" s="118"/>
      <c r="G50" s="118"/>
    </row>
    <row r="51" spans="1:7" s="2" customFormat="1" ht="12.75" customHeight="1" x14ac:dyDescent="0.25">
      <c r="A51" s="1"/>
      <c r="B51" s="125" t="s">
        <v>66</v>
      </c>
      <c r="C51" s="112" t="s">
        <v>61</v>
      </c>
      <c r="D51" s="119">
        <v>10</v>
      </c>
      <c r="E51" s="120" t="s">
        <v>67</v>
      </c>
      <c r="F51" s="118">
        <v>11835</v>
      </c>
      <c r="G51" s="118">
        <f t="shared" si="1"/>
        <v>118350</v>
      </c>
    </row>
    <row r="52" spans="1:7" s="2" customFormat="1" ht="12.75" customHeight="1" x14ac:dyDescent="0.25">
      <c r="A52" s="1"/>
      <c r="B52" s="114" t="s">
        <v>68</v>
      </c>
      <c r="C52" s="113"/>
      <c r="D52" s="121"/>
      <c r="E52" s="121"/>
      <c r="F52" s="118"/>
      <c r="G52" s="118"/>
    </row>
    <row r="53" spans="1:7" s="2" customFormat="1" ht="12.75" customHeight="1" x14ac:dyDescent="0.25">
      <c r="A53" s="1"/>
      <c r="B53" s="125" t="s">
        <v>69</v>
      </c>
      <c r="C53" s="112" t="s">
        <v>70</v>
      </c>
      <c r="D53" s="119">
        <v>4</v>
      </c>
      <c r="E53" s="120" t="s">
        <v>71</v>
      </c>
      <c r="F53" s="118">
        <v>2877</v>
      </c>
      <c r="G53" s="118">
        <f t="shared" si="1"/>
        <v>11508</v>
      </c>
    </row>
    <row r="54" spans="1:7" s="2" customFormat="1" ht="12.75" customHeight="1" x14ac:dyDescent="0.25">
      <c r="A54" s="1"/>
      <c r="B54" s="125" t="s">
        <v>72</v>
      </c>
      <c r="C54" s="112" t="s">
        <v>61</v>
      </c>
      <c r="D54" s="119">
        <v>6</v>
      </c>
      <c r="E54" s="120" t="s">
        <v>73</v>
      </c>
      <c r="F54" s="118">
        <v>6165</v>
      </c>
      <c r="G54" s="118">
        <f t="shared" si="1"/>
        <v>36990</v>
      </c>
    </row>
    <row r="55" spans="1:7" s="2" customFormat="1" ht="12.75" customHeight="1" x14ac:dyDescent="0.25">
      <c r="A55" s="1"/>
      <c r="B55" s="114" t="s">
        <v>74</v>
      </c>
      <c r="C55" s="113"/>
      <c r="D55" s="121"/>
      <c r="E55" s="121"/>
      <c r="F55" s="118"/>
      <c r="G55" s="118"/>
    </row>
    <row r="56" spans="1:7" s="2" customFormat="1" ht="12.75" customHeight="1" x14ac:dyDescent="0.25">
      <c r="A56" s="1"/>
      <c r="B56" s="125" t="s">
        <v>75</v>
      </c>
      <c r="C56" s="112" t="s">
        <v>54</v>
      </c>
      <c r="D56" s="119">
        <v>2</v>
      </c>
      <c r="E56" s="120" t="s">
        <v>73</v>
      </c>
      <c r="F56" s="118">
        <v>4427</v>
      </c>
      <c r="G56" s="118">
        <f t="shared" si="1"/>
        <v>8854</v>
      </c>
    </row>
    <row r="57" spans="1:7" s="2" customFormat="1" ht="13.5" customHeight="1" x14ac:dyDescent="0.25">
      <c r="A57" s="1"/>
      <c r="B57" s="36" t="s">
        <v>76</v>
      </c>
      <c r="C57" s="37"/>
      <c r="D57" s="37"/>
      <c r="E57" s="37"/>
      <c r="F57" s="38"/>
      <c r="G57" s="39">
        <f>SUM(G42:G56)</f>
        <v>498286</v>
      </c>
    </row>
    <row r="58" spans="1:7" s="2" customFormat="1" ht="12" customHeight="1" x14ac:dyDescent="0.25">
      <c r="A58" s="1"/>
      <c r="B58" s="4"/>
      <c r="C58" s="4"/>
      <c r="D58" s="4"/>
      <c r="E58" s="40"/>
      <c r="F58" s="18"/>
      <c r="G58" s="18"/>
    </row>
    <row r="59" spans="1:7" s="2" customFormat="1" ht="12" customHeight="1" x14ac:dyDescent="0.25">
      <c r="A59" s="1"/>
      <c r="B59" s="11" t="s">
        <v>77</v>
      </c>
      <c r="C59" s="19"/>
      <c r="D59" s="19"/>
      <c r="E59" s="19"/>
      <c r="F59" s="12"/>
      <c r="G59" s="12"/>
    </row>
    <row r="60" spans="1:7" s="2" customFormat="1" ht="24" customHeight="1" x14ac:dyDescent="0.25">
      <c r="A60" s="1"/>
      <c r="B60" s="20" t="s">
        <v>78</v>
      </c>
      <c r="C60" s="13" t="s">
        <v>50</v>
      </c>
      <c r="D60" s="13" t="s">
        <v>51</v>
      </c>
      <c r="E60" s="21" t="s">
        <v>26</v>
      </c>
      <c r="F60" s="13" t="s">
        <v>27</v>
      </c>
      <c r="G60" s="22" t="s">
        <v>28</v>
      </c>
    </row>
    <row r="61" spans="1:7" s="2" customFormat="1" ht="12.75" customHeight="1" x14ac:dyDescent="0.25">
      <c r="A61" s="1"/>
      <c r="B61" s="41"/>
      <c r="C61" s="42"/>
      <c r="D61" s="43"/>
      <c r="E61" s="44"/>
      <c r="F61" s="45"/>
      <c r="G61" s="46"/>
    </row>
    <row r="62" spans="1:7" s="2" customFormat="1" ht="13.5" customHeight="1" x14ac:dyDescent="0.25">
      <c r="A62" s="1"/>
      <c r="B62" s="36" t="s">
        <v>79</v>
      </c>
      <c r="C62" s="37"/>
      <c r="D62" s="37"/>
      <c r="E62" s="37"/>
      <c r="F62" s="38"/>
      <c r="G62" s="39"/>
    </row>
    <row r="63" spans="1:7" s="2" customFormat="1" ht="12" customHeight="1" x14ac:dyDescent="0.25">
      <c r="A63" s="1"/>
      <c r="B63" s="4"/>
      <c r="C63" s="4"/>
      <c r="D63" s="4"/>
      <c r="E63" s="4"/>
      <c r="F63" s="18"/>
      <c r="G63" s="18"/>
    </row>
    <row r="64" spans="1:7" s="2" customFormat="1" ht="12" customHeight="1" x14ac:dyDescent="0.25">
      <c r="A64" s="1"/>
      <c r="B64" s="47" t="s">
        <v>80</v>
      </c>
      <c r="C64" s="48"/>
      <c r="D64" s="48"/>
      <c r="E64" s="48"/>
      <c r="F64" s="48"/>
      <c r="G64" s="49">
        <f>G28+G38+G57+G62</f>
        <v>5287880</v>
      </c>
    </row>
    <row r="65" spans="1:7" s="2" customFormat="1" ht="12" customHeight="1" x14ac:dyDescent="0.25">
      <c r="A65" s="1"/>
      <c r="B65" s="50" t="s">
        <v>81</v>
      </c>
      <c r="C65" s="51"/>
      <c r="D65" s="51"/>
      <c r="E65" s="51"/>
      <c r="F65" s="51"/>
      <c r="G65" s="52">
        <f>G64*0.05</f>
        <v>264394</v>
      </c>
    </row>
    <row r="66" spans="1:7" s="2" customFormat="1" ht="12" customHeight="1" x14ac:dyDescent="0.25">
      <c r="A66" s="1"/>
      <c r="B66" s="47" t="s">
        <v>82</v>
      </c>
      <c r="C66" s="48"/>
      <c r="D66" s="48"/>
      <c r="E66" s="48"/>
      <c r="F66" s="48"/>
      <c r="G66" s="49">
        <f>G65+G64</f>
        <v>5552274</v>
      </c>
    </row>
    <row r="67" spans="1:7" s="2" customFormat="1" ht="12" customHeight="1" x14ac:dyDescent="0.25">
      <c r="A67" s="1"/>
      <c r="B67" s="50" t="s">
        <v>83</v>
      </c>
      <c r="C67" s="51"/>
      <c r="D67" s="51"/>
      <c r="E67" s="51"/>
      <c r="F67" s="51"/>
      <c r="G67" s="52">
        <f>G12</f>
        <v>8955000</v>
      </c>
    </row>
    <row r="68" spans="1:7" s="2" customFormat="1" ht="12" customHeight="1" x14ac:dyDescent="0.25">
      <c r="A68" s="1"/>
      <c r="B68" s="47" t="s">
        <v>84</v>
      </c>
      <c r="C68" s="53"/>
      <c r="D68" s="53"/>
      <c r="E68" s="53"/>
      <c r="F68" s="53"/>
      <c r="G68" s="54">
        <f>G67-G66</f>
        <v>3402726</v>
      </c>
    </row>
    <row r="69" spans="1:7" s="2" customFormat="1" ht="12" customHeight="1" x14ac:dyDescent="0.25">
      <c r="A69" s="1"/>
      <c r="B69" s="55" t="s">
        <v>85</v>
      </c>
      <c r="C69" s="56"/>
      <c r="D69" s="56"/>
      <c r="E69" s="56"/>
      <c r="F69" s="56"/>
      <c r="G69" s="57"/>
    </row>
    <row r="70" spans="1:7" s="2" customFormat="1" ht="12.75" customHeight="1" thickBot="1" x14ac:dyDescent="0.3">
      <c r="A70" s="1"/>
      <c r="B70" s="58"/>
      <c r="C70" s="56"/>
      <c r="D70" s="56"/>
      <c r="E70" s="56"/>
      <c r="F70" s="56"/>
      <c r="G70" s="57"/>
    </row>
    <row r="71" spans="1:7" s="2" customFormat="1" ht="12" customHeight="1" x14ac:dyDescent="0.25">
      <c r="A71" s="1"/>
      <c r="B71" s="59" t="s">
        <v>86</v>
      </c>
      <c r="C71" s="60"/>
      <c r="D71" s="60"/>
      <c r="E71" s="60"/>
      <c r="F71" s="61"/>
      <c r="G71" s="57"/>
    </row>
    <row r="72" spans="1:7" s="2" customFormat="1" ht="12" customHeight="1" x14ac:dyDescent="0.25">
      <c r="A72" s="1"/>
      <c r="B72" s="62" t="s">
        <v>87</v>
      </c>
      <c r="C72" s="63"/>
      <c r="D72" s="63"/>
      <c r="E72" s="63"/>
      <c r="F72" s="64"/>
      <c r="G72" s="57"/>
    </row>
    <row r="73" spans="1:7" s="2" customFormat="1" ht="12" customHeight="1" x14ac:dyDescent="0.25">
      <c r="A73" s="1"/>
      <c r="B73" s="62" t="s">
        <v>88</v>
      </c>
      <c r="C73" s="63"/>
      <c r="D73" s="63"/>
      <c r="E73" s="63"/>
      <c r="F73" s="64"/>
      <c r="G73" s="57"/>
    </row>
    <row r="74" spans="1:7" s="2" customFormat="1" ht="12" customHeight="1" x14ac:dyDescent="0.25">
      <c r="A74" s="1"/>
      <c r="B74" s="62" t="s">
        <v>89</v>
      </c>
      <c r="C74" s="63"/>
      <c r="D74" s="63"/>
      <c r="E74" s="63"/>
      <c r="F74" s="64"/>
      <c r="G74" s="57"/>
    </row>
    <row r="75" spans="1:7" s="2" customFormat="1" ht="12" customHeight="1" x14ac:dyDescent="0.25">
      <c r="A75" s="1"/>
      <c r="B75" s="62" t="s">
        <v>90</v>
      </c>
      <c r="C75" s="63"/>
      <c r="D75" s="63"/>
      <c r="E75" s="63"/>
      <c r="F75" s="64"/>
      <c r="G75" s="57"/>
    </row>
    <row r="76" spans="1:7" s="2" customFormat="1" ht="12" customHeight="1" x14ac:dyDescent="0.25">
      <c r="A76" s="1"/>
      <c r="B76" s="62" t="s">
        <v>91</v>
      </c>
      <c r="C76" s="63"/>
      <c r="D76" s="63"/>
      <c r="E76" s="63"/>
      <c r="F76" s="64"/>
      <c r="G76" s="57"/>
    </row>
    <row r="77" spans="1:7" s="2" customFormat="1" ht="12.75" customHeight="1" thickBot="1" x14ac:dyDescent="0.3">
      <c r="A77" s="1"/>
      <c r="B77" s="65" t="s">
        <v>92</v>
      </c>
      <c r="C77" s="66"/>
      <c r="D77" s="66"/>
      <c r="E77" s="66"/>
      <c r="F77" s="67"/>
      <c r="G77" s="57"/>
    </row>
    <row r="78" spans="1:7" s="2" customFormat="1" ht="12.75" customHeight="1" thickBot="1" x14ac:dyDescent="0.3">
      <c r="A78" s="68"/>
      <c r="B78" s="69"/>
      <c r="C78" s="63"/>
      <c r="D78" s="63"/>
      <c r="E78" s="63"/>
      <c r="F78" s="63"/>
      <c r="G78" s="57"/>
    </row>
    <row r="79" spans="1:7" s="2" customFormat="1" ht="15" customHeight="1" thickBot="1" x14ac:dyDescent="0.3">
      <c r="A79" s="1"/>
      <c r="B79" s="129" t="s">
        <v>93</v>
      </c>
      <c r="C79" s="130"/>
      <c r="D79" s="122"/>
      <c r="E79" s="70"/>
      <c r="F79" s="70"/>
      <c r="G79" s="57"/>
    </row>
    <row r="80" spans="1:7" s="2" customFormat="1" ht="12" customHeight="1" x14ac:dyDescent="0.25">
      <c r="A80" s="1"/>
      <c r="B80" s="71" t="s">
        <v>78</v>
      </c>
      <c r="C80" s="72" t="s">
        <v>94</v>
      </c>
      <c r="D80" s="73" t="s">
        <v>95</v>
      </c>
      <c r="E80" s="70"/>
      <c r="F80" s="70"/>
      <c r="G80" s="57"/>
    </row>
    <row r="81" spans="1:7" s="2" customFormat="1" ht="12" customHeight="1" x14ac:dyDescent="0.25">
      <c r="A81" s="1"/>
      <c r="B81" s="74" t="s">
        <v>96</v>
      </c>
      <c r="C81" s="75">
        <f>G28</f>
        <v>4789594</v>
      </c>
      <c r="D81" s="76">
        <f>(C81/C87)</f>
        <v>0.86263646210543643</v>
      </c>
      <c r="E81" s="70"/>
      <c r="F81" s="70"/>
      <c r="G81" s="57"/>
    </row>
    <row r="82" spans="1:7" s="2" customFormat="1" ht="12" customHeight="1" x14ac:dyDescent="0.25">
      <c r="A82" s="1"/>
      <c r="B82" s="74" t="s">
        <v>97</v>
      </c>
      <c r="C82" s="77">
        <f>G33</f>
        <v>0</v>
      </c>
      <c r="D82" s="76">
        <v>0</v>
      </c>
      <c r="E82" s="70"/>
      <c r="F82" s="70"/>
      <c r="G82" s="57"/>
    </row>
    <row r="83" spans="1:7" s="2" customFormat="1" ht="12" customHeight="1" x14ac:dyDescent="0.25">
      <c r="A83" s="1"/>
      <c r="B83" s="74" t="s">
        <v>98</v>
      </c>
      <c r="C83" s="75">
        <f>G38</f>
        <v>0</v>
      </c>
      <c r="D83" s="76">
        <f>(C83/C87)</f>
        <v>0</v>
      </c>
      <c r="E83" s="70"/>
      <c r="F83" s="70"/>
      <c r="G83" s="57"/>
    </row>
    <row r="84" spans="1:7" s="2" customFormat="1" ht="12" customHeight="1" x14ac:dyDescent="0.25">
      <c r="A84" s="1"/>
      <c r="B84" s="74" t="s">
        <v>49</v>
      </c>
      <c r="C84" s="75">
        <f>G57</f>
        <v>498286</v>
      </c>
      <c r="D84" s="76">
        <f>(C84/C87)</f>
        <v>8.974449027551594E-2</v>
      </c>
      <c r="E84" s="70"/>
      <c r="F84" s="70"/>
      <c r="G84" s="57"/>
    </row>
    <row r="85" spans="1:7" s="2" customFormat="1" ht="12" customHeight="1" x14ac:dyDescent="0.25">
      <c r="A85" s="1"/>
      <c r="B85" s="74" t="s">
        <v>99</v>
      </c>
      <c r="C85" s="78">
        <f>G62</f>
        <v>0</v>
      </c>
      <c r="D85" s="76">
        <f>(C85/C87)</f>
        <v>0</v>
      </c>
      <c r="E85" s="79"/>
      <c r="F85" s="79"/>
      <c r="G85" s="57"/>
    </row>
    <row r="86" spans="1:7" s="2" customFormat="1" ht="12" customHeight="1" x14ac:dyDescent="0.25">
      <c r="A86" s="1"/>
      <c r="B86" s="74" t="s">
        <v>100</v>
      </c>
      <c r="C86" s="78">
        <f>G65</f>
        <v>264394</v>
      </c>
      <c r="D86" s="76">
        <f>(C86/C87)</f>
        <v>4.7619047619047616E-2</v>
      </c>
      <c r="E86" s="79"/>
      <c r="F86" s="79"/>
      <c r="G86" s="57"/>
    </row>
    <row r="87" spans="1:7" s="2" customFormat="1" ht="12.75" customHeight="1" thickBot="1" x14ac:dyDescent="0.3">
      <c r="A87" s="68"/>
      <c r="B87" s="80" t="s">
        <v>101</v>
      </c>
      <c r="C87" s="81">
        <f>SUM(C81:C86)</f>
        <v>5552274</v>
      </c>
      <c r="D87" s="82">
        <f>SUM(D81:D86)</f>
        <v>1</v>
      </c>
      <c r="E87" s="79"/>
      <c r="F87" s="79"/>
      <c r="G87" s="57"/>
    </row>
    <row r="88" spans="1:7" s="2" customFormat="1" ht="12" customHeight="1" x14ac:dyDescent="0.25">
      <c r="A88" s="1"/>
      <c r="B88" s="58"/>
      <c r="C88" s="56"/>
      <c r="D88" s="56"/>
      <c r="E88" s="56"/>
      <c r="F88" s="56"/>
      <c r="G88" s="57"/>
    </row>
    <row r="89" spans="1:7" s="2" customFormat="1" ht="12.75" customHeight="1" thickBot="1" x14ac:dyDescent="0.3">
      <c r="A89" s="1"/>
      <c r="B89" s="83"/>
      <c r="C89" s="56"/>
      <c r="D89" s="56"/>
      <c r="E89" s="56"/>
      <c r="F89" s="56"/>
      <c r="G89" s="57"/>
    </row>
    <row r="90" spans="1:7" s="2" customFormat="1" ht="12" customHeight="1" x14ac:dyDescent="0.25">
      <c r="A90" s="1"/>
      <c r="B90" s="123"/>
      <c r="C90" s="131" t="s">
        <v>102</v>
      </c>
      <c r="D90" s="132"/>
      <c r="E90" s="133"/>
      <c r="F90" s="79"/>
      <c r="G90" s="57"/>
    </row>
    <row r="91" spans="1:7" s="2" customFormat="1" ht="12" customHeight="1" x14ac:dyDescent="0.25">
      <c r="A91" s="1"/>
      <c r="B91" s="84" t="s">
        <v>103</v>
      </c>
      <c r="C91" s="85">
        <f>G9*0.9</f>
        <v>8.1</v>
      </c>
      <c r="D91" s="86">
        <f>G9</f>
        <v>9</v>
      </c>
      <c r="E91" s="87">
        <f>G9*1.1</f>
        <v>9.9</v>
      </c>
      <c r="F91" s="88"/>
      <c r="G91" s="89"/>
    </row>
    <row r="92" spans="1:7" s="2" customFormat="1" ht="12.75" customHeight="1" thickBot="1" x14ac:dyDescent="0.3">
      <c r="A92" s="1"/>
      <c r="B92" s="90" t="s">
        <v>104</v>
      </c>
      <c r="C92" s="91">
        <f>(G66/C91)</f>
        <v>685465.92592592596</v>
      </c>
      <c r="D92" s="91">
        <f>(G66/D91)</f>
        <v>616919.33333333337</v>
      </c>
      <c r="E92" s="92">
        <f>(G66/E91)</f>
        <v>560835.75757575757</v>
      </c>
      <c r="F92" s="88"/>
      <c r="G92" s="89"/>
    </row>
    <row r="93" spans="1:7" s="2" customFormat="1" ht="15.6" customHeight="1" x14ac:dyDescent="0.25">
      <c r="A93" s="1"/>
      <c r="B93" s="93" t="s">
        <v>105</v>
      </c>
      <c r="C93" s="63"/>
      <c r="D93" s="63"/>
      <c r="E93" s="63"/>
      <c r="F93" s="70"/>
      <c r="G93" s="63"/>
    </row>
    <row r="94" spans="1:7" s="2" customFormat="1" ht="11.25" customHeight="1" x14ac:dyDescent="0.25">
      <c r="A94" s="35"/>
    </row>
  </sheetData>
  <mergeCells count="9">
    <mergeCell ref="B17:G17"/>
    <mergeCell ref="B79:C79"/>
    <mergeCell ref="C90:E9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2021-04-06T20:53:31Z</dcterms:modified>
</cp:coreProperties>
</file>