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 Pucon\"/>
    </mc:Choice>
  </mc:AlternateContent>
  <bookViews>
    <workbookView xWindow="0" yWindow="0" windowWidth="20490" windowHeight="7155"/>
  </bookViews>
  <sheets>
    <sheet name="Hortalizas (varias)" sheetId="1" r:id="rId1"/>
  </sheets>
  <definedNames>
    <definedName name="_xlnm.Print_Area" localSheetId="0">'Hortalizas (varias)'!$B$1:$G$89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1" l="1"/>
  <c r="G57" i="1"/>
  <c r="G51" i="1"/>
  <c r="G58" i="1" l="1"/>
  <c r="G22" i="1"/>
  <c r="G23" i="1"/>
  <c r="G24" i="1"/>
  <c r="G25" i="1"/>
  <c r="G26" i="1"/>
  <c r="G27" i="1"/>
  <c r="G21" i="1" l="1"/>
  <c r="G28" i="1" s="1"/>
  <c r="C78" i="1" l="1"/>
  <c r="G47" i="1"/>
  <c r="G48" i="1"/>
  <c r="G49" i="1"/>
  <c r="G12" i="1"/>
  <c r="C81" i="1" l="1"/>
  <c r="G46" i="1"/>
  <c r="G37" i="1"/>
  <c r="G38" i="1"/>
  <c r="G63" i="1"/>
  <c r="G39" i="1" l="1"/>
  <c r="G52" i="1"/>
  <c r="C80" i="1" s="1"/>
  <c r="C79" i="1"/>
  <c r="C77" i="1"/>
  <c r="G60" i="1" l="1"/>
  <c r="G61" i="1" s="1"/>
  <c r="C82" i="1" s="1"/>
  <c r="C83" i="1" s="1"/>
  <c r="D77" i="1" s="1"/>
  <c r="G62" i="1" l="1"/>
  <c r="G64" i="1" s="1"/>
  <c r="D80" i="1"/>
  <c r="D79" i="1"/>
  <c r="D81" i="1"/>
  <c r="D82" i="1"/>
  <c r="D88" i="1" l="1"/>
  <c r="E88" i="1"/>
  <c r="C88" i="1"/>
  <c r="D83" i="1"/>
</calcChain>
</file>

<file path=xl/sharedStrings.xml><?xml version="1.0" encoding="utf-8"?>
<sst xmlns="http://schemas.openxmlformats.org/spreadsheetml/2006/main" count="149" uniqueCount="102">
  <si>
    <t>RUBRO O CULTIVO</t>
  </si>
  <si>
    <t>HORTALIZAS</t>
  </si>
  <si>
    <t>RENDIMIENTO Un/Ha</t>
  </si>
  <si>
    <t>VARIEDAD</t>
  </si>
  <si>
    <t>CILANTRO, ACELGAS, ESPINACAS, PEREJIL</t>
  </si>
  <si>
    <t>FECHA ESTIMADA PRECIO VENTA</t>
  </si>
  <si>
    <t>DICIEMBRE - MARZO</t>
  </si>
  <si>
    <t>NIVEL TECNOLÓGICO</t>
  </si>
  <si>
    <t>MEDIO</t>
  </si>
  <si>
    <t>PRECIO ESPERADO ($/Un)</t>
  </si>
  <si>
    <t>REGIÓN</t>
  </si>
  <si>
    <t>ARAUCANIA</t>
  </si>
  <si>
    <t>INGRESO ESPERADO, con IVA ($)</t>
  </si>
  <si>
    <t>AGENCIA DE ÁREA</t>
  </si>
  <si>
    <t>PUCON</t>
  </si>
  <si>
    <t>DESTINO PRODUCCION</t>
  </si>
  <si>
    <t>CONSUMO FRESCO</t>
  </si>
  <si>
    <t>COMUNA/LOCALIDAD</t>
  </si>
  <si>
    <t>PUCON / CURARREHUE</t>
  </si>
  <si>
    <t>FECHA DE COSECHA</t>
  </si>
  <si>
    <t>FECHA PRECIO INSUMOS</t>
  </si>
  <si>
    <t>CONTINGENCIA</t>
  </si>
  <si>
    <t>HELADAS,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</si>
  <si>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</si>
  <si>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</si>
  <si>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</si>
  <si>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</si>
  <si>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</si>
  <si>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</si>
  <si>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</si>
  <si>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</si>
  <si>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Melgadura</t>
  </si>
  <si>
    <t>JH</t>
  </si>
  <si>
    <t>Temporada</t>
  </si>
  <si>
    <t>Almacigo - Trasplante</t>
  </si>
  <si>
    <t>Mezcla Fertiliz. y otros</t>
  </si>
  <si>
    <t>Aplicación Biocidas</t>
  </si>
  <si>
    <t>Riego</t>
  </si>
  <si>
    <t>Aporca, limpias, fertiliz.,otr</t>
  </si>
  <si>
    <t>Cosecha, recolección, selección</t>
  </si>
  <si>
    <t>Subtotal Jornadas Hombre</t>
  </si>
  <si>
    <t>JORNADAS ANIMAL</t>
  </si>
  <si>
    <t>Subtotal Jornadas Animal</t>
  </si>
  <si>
    <t>MAQUINARIA</t>
  </si>
  <si>
    <t>Aradura</t>
  </si>
  <si>
    <t>JM</t>
  </si>
  <si>
    <t>Rastraje</t>
  </si>
  <si>
    <t>Subtotal Costo Maquinaria</t>
  </si>
  <si>
    <t>INSUMOS</t>
  </si>
  <si>
    <t>Insumos</t>
  </si>
  <si>
    <t>Unidad (Kg/l/u)</t>
  </si>
  <si>
    <t>Cantidad (Kg/l/u)</t>
  </si>
  <si>
    <t>SEMILLA</t>
  </si>
  <si>
    <t>SEMILLAS (mix)</t>
  </si>
  <si>
    <t>Kg</t>
  </si>
  <si>
    <t xml:space="preserve">Varios </t>
  </si>
  <si>
    <t>Septiembre</t>
  </si>
  <si>
    <t>Varios</t>
  </si>
  <si>
    <t>FERTILIZANTES</t>
  </si>
  <si>
    <t>Nitromag</t>
  </si>
  <si>
    <t>Sep-Octubre</t>
  </si>
  <si>
    <t>Superfosfato triple</t>
  </si>
  <si>
    <t>Muriato de Potasio</t>
  </si>
  <si>
    <t>Carbonato de Calcio</t>
  </si>
  <si>
    <t>Abril</t>
  </si>
  <si>
    <t>HERBICIDAS</t>
  </si>
  <si>
    <t>Herbicida</t>
  </si>
  <si>
    <t>Subtotal Insumos</t>
  </si>
  <si>
    <t>OTROS</t>
  </si>
  <si>
    <t>Item</t>
  </si>
  <si>
    <t>Flete insumos</t>
  </si>
  <si>
    <t>Dicembre - enero</t>
  </si>
  <si>
    <t>Flete comercializacion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</si>
  <si>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</si>
  <si>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</si>
  <si>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</si>
  <si>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</si>
  <si>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</si>
  <si>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</si>
  <si>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</si>
  <si>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</si>
  <si>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</si>
  <si>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</si>
  <si>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</si>
  <si>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</si>
  <si>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</si>
  <si>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</si>
  <si>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</si>
  <si>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</si>
  <si>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</si>
  <si>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</si>
  <si>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</si>
  <si>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</si>
  <si>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</si>
  <si>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</si>
  <si>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</si>
  <si>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($/Un/ha)</t>
  </si>
  <si>
    <t>Rendimiento (Un/hà)</t>
  </si>
  <si>
    <t>Costo unitario (Un/ha) (*)</t>
  </si>
  <si>
    <t>(*): Este valor representa el valor mìnimo de venta del producto</t>
  </si>
  <si>
    <t>Und.</t>
  </si>
  <si>
    <t>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</si>
</sst>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19" fillId="0" borderId="22"/>
    <xf numFmtId="164" fontId="19" fillId="0" borderId="22" applyFont="0" applyFill="0" applyBorder="0" applyAlignment="0" applyProtection="0"/>
  </cellStyleXfs>
  <cellXfs count="17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8" fillId="2" borderId="6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6" borderId="22" xfId="0" applyFont="1" applyFill="1" applyBorder="1" applyAlignment="1"/>
    <xf numFmtId="49" fontId="13" fillId="7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6" borderId="21" xfId="0" applyFont="1" applyFill="1" applyBorder="1" applyAlignment="1">
      <alignment vertical="center"/>
    </xf>
    <xf numFmtId="0" fontId="10" fillId="6" borderId="22" xfId="0" applyFont="1" applyFill="1" applyBorder="1" applyAlignment="1">
      <alignment vertical="center"/>
    </xf>
    <xf numFmtId="49" fontId="4" fillId="2" borderId="6" xfId="0" applyNumberFormat="1" applyFont="1" applyFill="1" applyBorder="1" applyAlignment="1"/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7" borderId="33" xfId="0" applyNumberFormat="1" applyFont="1" applyFill="1" applyBorder="1" applyAlignment="1">
      <alignment vertical="center"/>
    </xf>
    <xf numFmtId="49" fontId="13" fillId="2" borderId="35" xfId="0" applyNumberFormat="1" applyFont="1" applyFill="1" applyBorder="1" applyAlignment="1">
      <alignment vertical="center"/>
    </xf>
    <xf numFmtId="49" fontId="13" fillId="7" borderId="37" xfId="0" applyNumberFormat="1" applyFont="1" applyFill="1" applyBorder="1" applyAlignment="1">
      <alignment vertical="center"/>
    </xf>
    <xf numFmtId="166" fontId="13" fillId="7" borderId="38" xfId="0" applyNumberFormat="1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0" fontId="15" fillId="2" borderId="50" xfId="0" applyFont="1" applyFill="1" applyBorder="1" applyAlignment="1"/>
    <xf numFmtId="0" fontId="13" fillId="6" borderId="22" xfId="0" applyFont="1" applyFill="1" applyBorder="1" applyAlignment="1">
      <alignment vertical="center"/>
    </xf>
    <xf numFmtId="0" fontId="10" fillId="8" borderId="21" xfId="0" applyFont="1" applyFill="1" applyBorder="1" applyAlignment="1">
      <alignment vertical="center"/>
    </xf>
    <xf numFmtId="49" fontId="18" fillId="8" borderId="22" xfId="0" applyNumberFormat="1" applyFont="1" applyFill="1" applyBorder="1" applyAlignment="1">
      <alignment vertical="center"/>
    </xf>
    <xf numFmtId="49" fontId="13" fillId="7" borderId="52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0" fontId="0" fillId="2" borderId="4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0" fontId="0" fillId="0" borderId="0" xfId="0" applyNumberFormat="1" applyFont="1" applyAlignment="1"/>
    <xf numFmtId="3" fontId="0" fillId="0" borderId="0" xfId="0" applyNumberFormat="1" applyFont="1" applyAlignment="1"/>
    <xf numFmtId="0" fontId="2" fillId="2" borderId="15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15" fillId="2" borderId="49" xfId="0" applyFont="1" applyFill="1" applyBorder="1" applyAlignment="1">
      <alignment horizontal="center"/>
    </xf>
    <xf numFmtId="0" fontId="15" fillId="8" borderId="42" xfId="0" applyFont="1" applyFill="1" applyBorder="1" applyAlignment="1">
      <alignment horizontal="center"/>
    </xf>
    <xf numFmtId="49" fontId="15" fillId="7" borderId="34" xfId="0" applyNumberFormat="1" applyFont="1" applyFill="1" applyBorder="1" applyAlignment="1">
      <alignment horizontal="center"/>
    </xf>
    <xf numFmtId="9" fontId="15" fillId="2" borderId="36" xfId="0" applyNumberFormat="1" applyFont="1" applyFill="1" applyBorder="1" applyAlignment="1">
      <alignment horizontal="center"/>
    </xf>
    <xf numFmtId="9" fontId="13" fillId="7" borderId="39" xfId="0" applyNumberFormat="1" applyFont="1" applyFill="1" applyBorder="1" applyAlignment="1">
      <alignment horizontal="center" vertical="center"/>
    </xf>
    <xf numFmtId="0" fontId="10" fillId="8" borderId="22" xfId="0" applyFont="1" applyFill="1" applyBorder="1" applyAlignment="1">
      <alignment horizontal="center" vertical="center"/>
    </xf>
    <xf numFmtId="166" fontId="13" fillId="7" borderId="38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5" fillId="6" borderId="22" xfId="0" applyFont="1" applyFill="1" applyBorder="1" applyAlignment="1">
      <alignment horizontal="center"/>
    </xf>
    <xf numFmtId="0" fontId="10" fillId="6" borderId="22" xfId="0" applyFont="1" applyFill="1" applyBorder="1" applyAlignment="1">
      <alignment horizontal="center" vertical="center"/>
    </xf>
    <xf numFmtId="0" fontId="10" fillId="8" borderId="51" xfId="0" applyFont="1" applyFill="1" applyBorder="1" applyAlignment="1">
      <alignment horizontal="center" vertical="center"/>
    </xf>
    <xf numFmtId="166" fontId="13" fillId="7" borderId="39" xfId="0" applyNumberFormat="1" applyFont="1" applyFill="1" applyBorder="1" applyAlignment="1">
      <alignment horizontal="center" vertical="center"/>
    </xf>
    <xf numFmtId="165" fontId="1" fillId="5" borderId="32" xfId="0" applyNumberFormat="1" applyFont="1" applyFill="1" applyBorder="1" applyAlignment="1">
      <alignment vertical="center"/>
    </xf>
    <xf numFmtId="49" fontId="18" fillId="8" borderId="40" xfId="0" applyNumberFormat="1" applyFont="1" applyFill="1" applyBorder="1" applyAlignment="1">
      <alignment vertical="center"/>
    </xf>
    <xf numFmtId="0" fontId="13" fillId="8" borderId="41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55" xfId="0" applyNumberFormat="1" applyFont="1" applyFill="1" applyBorder="1" applyAlignment="1">
      <alignment horizontal="left" vertical="center"/>
    </xf>
    <xf numFmtId="49" fontId="4" fillId="2" borderId="56" xfId="0" applyNumberFormat="1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49" fontId="3" fillId="3" borderId="6" xfId="0" applyNumberFormat="1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3" fontId="2" fillId="2" borderId="6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3" fontId="2" fillId="2" borderId="6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/>
    </xf>
    <xf numFmtId="14" fontId="2" fillId="2" borderId="6" xfId="0" applyNumberFormat="1" applyFont="1" applyFill="1" applyBorder="1" applyAlignment="1">
      <alignment horizontal="left" vertical="center"/>
    </xf>
    <xf numFmtId="14" fontId="4" fillId="2" borderId="6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NumberFormat="1" applyFont="1" applyFill="1" applyBorder="1" applyAlignment="1">
      <alignment horizontal="left" wrapText="1"/>
    </xf>
    <xf numFmtId="3" fontId="4" fillId="2" borderId="6" xfId="0" applyNumberFormat="1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/>
    </xf>
    <xf numFmtId="0" fontId="4" fillId="2" borderId="6" xfId="0" applyNumberFormat="1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 vertical="center"/>
    </xf>
    <xf numFmtId="3" fontId="2" fillId="2" borderId="15" xfId="0" applyNumberFormat="1" applyFont="1" applyFill="1" applyBorder="1" applyAlignment="1">
      <alignment horizontal="left" vertical="center"/>
    </xf>
    <xf numFmtId="3" fontId="13" fillId="7" borderId="53" xfId="0" applyNumberFormat="1" applyFont="1" applyFill="1" applyBorder="1" applyAlignment="1">
      <alignment horizontal="right" vertical="center"/>
    </xf>
    <xf numFmtId="3" fontId="13" fillId="7" borderId="54" xfId="0" applyNumberFormat="1" applyFont="1" applyFill="1" applyBorder="1" applyAlignment="1">
      <alignment horizontal="right" vertical="center"/>
    </xf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520700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topLeftCell="A27" workbookViewId="0">
      <selection activeCell="G33" sqref="G3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140625" style="1" customWidth="1"/>
    <col min="3" max="3" width="20.7109375" style="1" customWidth="1"/>
    <col min="4" max="4" width="9.42578125" style="131" customWidth="1"/>
    <col min="5" max="5" width="17.5703125" style="131" customWidth="1"/>
    <col min="6" max="6" width="8.5703125" style="1" bestFit="1" customWidth="1"/>
    <col min="7" max="7" width="20.42578125" style="1" customWidth="1"/>
    <col min="8" max="8" width="10.85546875" style="1" customWidth="1"/>
    <col min="9" max="9" width="3.85546875" style="1" bestFit="1" customWidth="1"/>
    <col min="10" max="10" width="22.7109375" style="1" bestFit="1" customWidth="1"/>
    <col min="11" max="11" width="2.5703125" style="1" bestFit="1" customWidth="1"/>
    <col min="12" max="12" width="3.85546875" style="1" bestFit="1" customWidth="1"/>
    <col min="13" max="13" width="6.5703125" style="1" bestFit="1" customWidth="1"/>
    <col min="14" max="14" width="3.85546875" style="1" bestFit="1" customWidth="1"/>
    <col min="15" max="255" width="10.85546875" style="1" customWidth="1"/>
  </cols>
  <sheetData>
    <row r="1" spans="1:255" ht="15" customHeight="1" x14ac:dyDescent="0.25">
      <c r="A1" s="2"/>
      <c r="B1" s="2"/>
      <c r="C1" s="2"/>
      <c r="D1" s="111"/>
      <c r="E1" s="111"/>
      <c r="F1" s="2"/>
      <c r="G1" s="2"/>
    </row>
    <row r="2" spans="1:255" ht="15" customHeight="1" x14ac:dyDescent="0.25">
      <c r="A2" s="2"/>
      <c r="B2" s="2"/>
      <c r="C2" s="2"/>
      <c r="D2" s="111"/>
      <c r="E2" s="111"/>
      <c r="F2" s="2"/>
      <c r="G2" s="2"/>
    </row>
    <row r="3" spans="1:255" ht="15" customHeight="1" x14ac:dyDescent="0.25">
      <c r="A3" s="2"/>
      <c r="B3" s="2"/>
      <c r="C3" s="2"/>
      <c r="D3" s="111"/>
      <c r="E3" s="111"/>
      <c r="F3" s="2"/>
      <c r="G3" s="2"/>
    </row>
    <row r="4" spans="1:255" ht="15" customHeight="1" x14ac:dyDescent="0.25">
      <c r="A4" s="2"/>
      <c r="B4" s="2"/>
      <c r="C4" s="2"/>
      <c r="D4" s="111"/>
      <c r="E4" s="111"/>
      <c r="F4" s="2"/>
      <c r="G4" s="2"/>
    </row>
    <row r="5" spans="1:255" ht="15" customHeight="1" x14ac:dyDescent="0.25">
      <c r="A5" s="2"/>
      <c r="B5" s="2"/>
      <c r="C5" s="2"/>
      <c r="D5" s="111"/>
      <c r="E5" s="111"/>
      <c r="F5" s="2"/>
      <c r="G5" s="2"/>
    </row>
    <row r="6" spans="1:255" ht="15" customHeight="1" x14ac:dyDescent="0.25">
      <c r="A6" s="2"/>
      <c r="B6" s="2"/>
      <c r="C6" s="2"/>
      <c r="D6" s="111"/>
      <c r="E6" s="111"/>
      <c r="F6" s="2"/>
      <c r="G6" s="2"/>
    </row>
    <row r="7" spans="1:255" ht="15" customHeight="1" x14ac:dyDescent="0.25">
      <c r="A7" s="2"/>
      <c r="B7" s="2"/>
      <c r="C7" s="2"/>
      <c r="D7" s="111"/>
      <c r="E7" s="111"/>
      <c r="F7" s="2"/>
      <c r="G7" s="2"/>
    </row>
    <row r="8" spans="1:255" ht="15" customHeight="1" x14ac:dyDescent="0.25">
      <c r="A8" s="2"/>
      <c r="B8" s="3"/>
      <c r="C8" s="4"/>
      <c r="D8" s="111"/>
      <c r="E8" s="132"/>
      <c r="F8" s="4"/>
      <c r="G8" s="4"/>
    </row>
    <row r="9" spans="1:255" ht="12" customHeight="1" x14ac:dyDescent="0.25">
      <c r="A9" s="5"/>
      <c r="B9" s="145" t="s">
        <v>0</v>
      </c>
      <c r="C9" s="146" t="s">
        <v>1</v>
      </c>
      <c r="D9" s="147"/>
      <c r="E9" s="148" t="s">
        <v>2</v>
      </c>
      <c r="F9" s="149"/>
      <c r="G9" s="150">
        <v>14000</v>
      </c>
    </row>
    <row r="10" spans="1:255" s="107" customFormat="1" ht="25.5" x14ac:dyDescent="0.25">
      <c r="A10" s="105"/>
      <c r="B10" s="151" t="s">
        <v>3</v>
      </c>
      <c r="C10" s="152" t="s">
        <v>4</v>
      </c>
      <c r="D10" s="153"/>
      <c r="E10" s="154" t="s">
        <v>5</v>
      </c>
      <c r="F10" s="155"/>
      <c r="G10" s="156" t="s">
        <v>6</v>
      </c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  <c r="IS10" s="106"/>
      <c r="IT10" s="106"/>
      <c r="IU10" s="106"/>
    </row>
    <row r="11" spans="1:255" s="107" customFormat="1" ht="15" x14ac:dyDescent="0.25">
      <c r="A11" s="105"/>
      <c r="B11" s="151" t="s">
        <v>7</v>
      </c>
      <c r="C11" s="157" t="s">
        <v>8</v>
      </c>
      <c r="D11" s="153"/>
      <c r="E11" s="154" t="s">
        <v>9</v>
      </c>
      <c r="F11" s="155"/>
      <c r="G11" s="156">
        <v>350</v>
      </c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  <c r="IU11" s="106"/>
    </row>
    <row r="12" spans="1:255" s="107" customFormat="1" ht="15" x14ac:dyDescent="0.25">
      <c r="A12" s="105"/>
      <c r="B12" s="151" t="s">
        <v>10</v>
      </c>
      <c r="C12" s="152" t="s">
        <v>11</v>
      </c>
      <c r="D12" s="153"/>
      <c r="E12" s="143" t="s">
        <v>12</v>
      </c>
      <c r="F12" s="144"/>
      <c r="G12" s="156">
        <f>G11*G9</f>
        <v>4900000</v>
      </c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  <c r="IU12" s="106"/>
    </row>
    <row r="13" spans="1:255" s="107" customFormat="1" ht="15" x14ac:dyDescent="0.25">
      <c r="A13" s="105"/>
      <c r="B13" s="151" t="s">
        <v>13</v>
      </c>
      <c r="C13" s="157" t="s">
        <v>14</v>
      </c>
      <c r="D13" s="153"/>
      <c r="E13" s="154" t="s">
        <v>15</v>
      </c>
      <c r="F13" s="155"/>
      <c r="G13" s="156" t="s">
        <v>16</v>
      </c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  <c r="IU13" s="106"/>
    </row>
    <row r="14" spans="1:255" s="107" customFormat="1" ht="15" x14ac:dyDescent="0.25">
      <c r="A14" s="105"/>
      <c r="B14" s="151" t="s">
        <v>17</v>
      </c>
      <c r="C14" s="157" t="s">
        <v>18</v>
      </c>
      <c r="D14" s="153"/>
      <c r="E14" s="154" t="s">
        <v>19</v>
      </c>
      <c r="F14" s="155"/>
      <c r="G14" s="158" t="s">
        <v>6</v>
      </c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  <c r="IU14" s="106"/>
    </row>
    <row r="15" spans="1:255" s="107" customFormat="1" ht="15" x14ac:dyDescent="0.25">
      <c r="A15" s="105"/>
      <c r="B15" s="151" t="s">
        <v>20</v>
      </c>
      <c r="C15" s="159">
        <v>44185</v>
      </c>
      <c r="D15" s="153"/>
      <c r="E15" s="160" t="s">
        <v>21</v>
      </c>
      <c r="F15" s="161"/>
      <c r="G15" s="156" t="s">
        <v>22</v>
      </c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  <c r="IS15" s="106"/>
      <c r="IT15" s="106"/>
      <c r="IU15" s="106"/>
    </row>
    <row r="16" spans="1:255" ht="12" customHeight="1" x14ac:dyDescent="0.25">
      <c r="A16" s="2"/>
      <c r="B16" s="7"/>
      <c r="C16" s="8"/>
      <c r="D16" s="112"/>
      <c r="E16" s="133"/>
      <c r="F16" s="9"/>
      <c r="G16" s="10"/>
    </row>
    <row r="17" spans="1:7" ht="12" customHeight="1" x14ac:dyDescent="0.25">
      <c r="A17" s="11"/>
      <c r="B17" s="141" t="s">
        <v>23</v>
      </c>
      <c r="C17" s="142"/>
      <c r="D17" s="142"/>
      <c r="E17" s="142"/>
      <c r="F17" s="142"/>
      <c r="G17" s="142"/>
    </row>
    <row r="18" spans="1:7" ht="12" customHeight="1" x14ac:dyDescent="0.25">
      <c r="A18" s="2"/>
      <c r="B18" s="12"/>
      <c r="C18" s="13"/>
      <c r="D18" s="113"/>
      <c r="E18" s="113"/>
      <c r="F18" s="14"/>
      <c r="G18" s="14"/>
    </row>
    <row r="19" spans="1:7" ht="12" customHeight="1" x14ac:dyDescent="0.25">
      <c r="A19" s="5"/>
      <c r="B19" s="15" t="s">
        <v>24</v>
      </c>
      <c r="C19" s="16"/>
      <c r="D19" s="114"/>
      <c r="E19" s="114"/>
      <c r="F19" s="17"/>
      <c r="G19" s="17"/>
    </row>
    <row r="20" spans="1:7" ht="24" customHeight="1" x14ac:dyDescent="0.25">
      <c r="A20" s="11"/>
      <c r="B20" s="18" t="s">
        <v>25</v>
      </c>
      <c r="C20" s="18" t="s">
        <v>26</v>
      </c>
      <c r="D20" s="18" t="s">
        <v>27</v>
      </c>
      <c r="E20" s="18" t="s">
        <v>28</v>
      </c>
      <c r="F20" s="18" t="s">
        <v>29</v>
      </c>
      <c r="G20" s="18" t="s">
        <v>30</v>
      </c>
    </row>
    <row r="21" spans="1:7" ht="12.75" customHeight="1" x14ac:dyDescent="0.25">
      <c r="A21" s="11"/>
      <c r="B21" s="6" t="s">
        <v>31</v>
      </c>
      <c r="C21" s="162" t="s">
        <v>32</v>
      </c>
      <c r="D21" s="163">
        <v>0.5</v>
      </c>
      <c r="E21" s="162" t="s">
        <v>33</v>
      </c>
      <c r="F21" s="164">
        <v>15000</v>
      </c>
      <c r="G21" s="164">
        <f t="shared" ref="G21:G27" si="0">(D21*F21)</f>
        <v>7500</v>
      </c>
    </row>
    <row r="22" spans="1:7" ht="12.75" customHeight="1" x14ac:dyDescent="0.25">
      <c r="A22" s="11"/>
      <c r="B22" s="6" t="s">
        <v>34</v>
      </c>
      <c r="C22" s="162" t="s">
        <v>32</v>
      </c>
      <c r="D22" s="163">
        <v>8</v>
      </c>
      <c r="E22" s="162" t="s">
        <v>33</v>
      </c>
      <c r="F22" s="164">
        <v>15000</v>
      </c>
      <c r="G22" s="164">
        <f t="shared" si="0"/>
        <v>120000</v>
      </c>
    </row>
    <row r="23" spans="1:7" ht="12.75" customHeight="1" x14ac:dyDescent="0.25">
      <c r="A23" s="11"/>
      <c r="B23" s="6" t="s">
        <v>35</v>
      </c>
      <c r="C23" s="162" t="s">
        <v>32</v>
      </c>
      <c r="D23" s="163">
        <v>3</v>
      </c>
      <c r="E23" s="162" t="s">
        <v>33</v>
      </c>
      <c r="F23" s="164">
        <v>15000</v>
      </c>
      <c r="G23" s="164">
        <f t="shared" si="0"/>
        <v>45000</v>
      </c>
    </row>
    <row r="24" spans="1:7" ht="12.75" customHeight="1" x14ac:dyDescent="0.25">
      <c r="A24" s="11"/>
      <c r="B24" s="6" t="s">
        <v>36</v>
      </c>
      <c r="C24" s="162" t="s">
        <v>32</v>
      </c>
      <c r="D24" s="163">
        <v>3</v>
      </c>
      <c r="E24" s="162" t="s">
        <v>33</v>
      </c>
      <c r="F24" s="164">
        <v>15000</v>
      </c>
      <c r="G24" s="164">
        <f t="shared" si="0"/>
        <v>45000</v>
      </c>
    </row>
    <row r="25" spans="1:7" ht="12.75" customHeight="1" x14ac:dyDescent="0.25">
      <c r="A25" s="11"/>
      <c r="B25" s="6" t="s">
        <v>37</v>
      </c>
      <c r="C25" s="162" t="s">
        <v>32</v>
      </c>
      <c r="D25" s="163">
        <v>10</v>
      </c>
      <c r="E25" s="162" t="s">
        <v>33</v>
      </c>
      <c r="F25" s="164">
        <v>15000</v>
      </c>
      <c r="G25" s="164">
        <f t="shared" si="0"/>
        <v>150000</v>
      </c>
    </row>
    <row r="26" spans="1:7" ht="12.75" customHeight="1" x14ac:dyDescent="0.25">
      <c r="A26" s="11"/>
      <c r="B26" s="6" t="s">
        <v>38</v>
      </c>
      <c r="C26" s="162" t="s">
        <v>32</v>
      </c>
      <c r="D26" s="163">
        <v>16</v>
      </c>
      <c r="E26" s="162" t="s">
        <v>33</v>
      </c>
      <c r="F26" s="164">
        <v>15000</v>
      </c>
      <c r="G26" s="164">
        <f t="shared" si="0"/>
        <v>240000</v>
      </c>
    </row>
    <row r="27" spans="1:7" ht="12.75" customHeight="1" x14ac:dyDescent="0.25">
      <c r="A27" s="11"/>
      <c r="B27" s="6" t="s">
        <v>39</v>
      </c>
      <c r="C27" s="162" t="s">
        <v>32</v>
      </c>
      <c r="D27" s="163">
        <v>35</v>
      </c>
      <c r="E27" s="162" t="s">
        <v>33</v>
      </c>
      <c r="F27" s="164">
        <v>15000</v>
      </c>
      <c r="G27" s="164">
        <f t="shared" si="0"/>
        <v>525000</v>
      </c>
    </row>
    <row r="28" spans="1:7" ht="12.75" customHeight="1" x14ac:dyDescent="0.25">
      <c r="A28" s="11"/>
      <c r="B28" s="19" t="s">
        <v>40</v>
      </c>
      <c r="C28" s="20"/>
      <c r="D28" s="20"/>
      <c r="E28" s="20"/>
      <c r="F28" s="21"/>
      <c r="G28" s="22">
        <f>SUM(G21:G27)</f>
        <v>1132500</v>
      </c>
    </row>
    <row r="29" spans="1:7" ht="12" customHeight="1" x14ac:dyDescent="0.25">
      <c r="A29" s="2"/>
      <c r="B29" s="12"/>
      <c r="C29" s="14"/>
      <c r="D29" s="113"/>
      <c r="E29" s="113"/>
      <c r="F29" s="23"/>
      <c r="G29" s="23"/>
    </row>
    <row r="30" spans="1:7" ht="12" customHeight="1" x14ac:dyDescent="0.25">
      <c r="A30" s="5"/>
      <c r="B30" s="24" t="s">
        <v>41</v>
      </c>
      <c r="C30" s="25"/>
      <c r="D30" s="26"/>
      <c r="E30" s="26"/>
      <c r="F30" s="27"/>
      <c r="G30" s="27"/>
    </row>
    <row r="31" spans="1:7" ht="24" customHeight="1" x14ac:dyDescent="0.25">
      <c r="A31" s="5"/>
      <c r="B31" s="28" t="s">
        <v>25</v>
      </c>
      <c r="C31" s="29" t="s">
        <v>26</v>
      </c>
      <c r="D31" s="29" t="s">
        <v>27</v>
      </c>
      <c r="E31" s="28" t="s">
        <v>28</v>
      </c>
      <c r="F31" s="29" t="s">
        <v>29</v>
      </c>
      <c r="G31" s="28" t="s">
        <v>30</v>
      </c>
    </row>
    <row r="32" spans="1:7" ht="12" customHeight="1" x14ac:dyDescent="0.25">
      <c r="A32" s="5"/>
      <c r="B32" s="30"/>
      <c r="C32" s="31"/>
      <c r="D32" s="31"/>
      <c r="E32" s="31"/>
      <c r="F32" s="110"/>
      <c r="G32" s="110"/>
    </row>
    <row r="33" spans="1:11" ht="12" customHeight="1" x14ac:dyDescent="0.25">
      <c r="A33" s="5"/>
      <c r="B33" s="32" t="s">
        <v>42</v>
      </c>
      <c r="C33" s="33"/>
      <c r="D33" s="33"/>
      <c r="E33" s="33"/>
      <c r="F33" s="34"/>
      <c r="G33" s="34"/>
    </row>
    <row r="34" spans="1:11" ht="12" customHeight="1" x14ac:dyDescent="0.25">
      <c r="A34" s="2"/>
      <c r="B34" s="35"/>
      <c r="C34" s="36"/>
      <c r="D34" s="51"/>
      <c r="E34" s="51"/>
      <c r="F34" s="37"/>
      <c r="G34" s="37"/>
    </row>
    <row r="35" spans="1:11" ht="12" customHeight="1" x14ac:dyDescent="0.25">
      <c r="A35" s="5"/>
      <c r="B35" s="24" t="s">
        <v>43</v>
      </c>
      <c r="C35" s="25"/>
      <c r="D35" s="26"/>
      <c r="E35" s="26"/>
      <c r="F35" s="27"/>
      <c r="G35" s="27"/>
    </row>
    <row r="36" spans="1:11" ht="24" customHeight="1" x14ac:dyDescent="0.25">
      <c r="A36" s="5"/>
      <c r="B36" s="38" t="s">
        <v>25</v>
      </c>
      <c r="C36" s="38" t="s">
        <v>26</v>
      </c>
      <c r="D36" s="38" t="s">
        <v>27</v>
      </c>
      <c r="E36" s="38" t="s">
        <v>28</v>
      </c>
      <c r="F36" s="39" t="s">
        <v>29</v>
      </c>
      <c r="G36" s="38" t="s">
        <v>30</v>
      </c>
      <c r="I36" s="108"/>
    </row>
    <row r="37" spans="1:11" ht="12.75" customHeight="1" x14ac:dyDescent="0.25">
      <c r="A37" s="11"/>
      <c r="B37" s="6" t="s">
        <v>44</v>
      </c>
      <c r="C37" s="162" t="s">
        <v>45</v>
      </c>
      <c r="D37" s="163">
        <v>0.3125</v>
      </c>
      <c r="E37" s="162" t="s">
        <v>33</v>
      </c>
      <c r="F37" s="164">
        <v>208000</v>
      </c>
      <c r="G37" s="164">
        <f>(D37*F37)</f>
        <v>65000</v>
      </c>
      <c r="J37" s="109"/>
    </row>
    <row r="38" spans="1:11" ht="12.75" customHeight="1" x14ac:dyDescent="0.25">
      <c r="A38" s="11"/>
      <c r="B38" s="6" t="s">
        <v>46</v>
      </c>
      <c r="C38" s="162" t="s">
        <v>45</v>
      </c>
      <c r="D38" s="163">
        <v>0.5625</v>
      </c>
      <c r="E38" s="162" t="s">
        <v>33</v>
      </c>
      <c r="F38" s="164">
        <v>208000</v>
      </c>
      <c r="G38" s="164">
        <f t="shared" ref="G38" si="1">(D38*F38)</f>
        <v>117000</v>
      </c>
      <c r="J38" s="109"/>
    </row>
    <row r="39" spans="1:11" ht="12.75" customHeight="1" x14ac:dyDescent="0.25">
      <c r="A39" s="5"/>
      <c r="B39" s="40" t="s">
        <v>47</v>
      </c>
      <c r="C39" s="41"/>
      <c r="D39" s="41"/>
      <c r="E39" s="41"/>
      <c r="F39" s="42"/>
      <c r="G39" s="43">
        <f>SUM(G37:G38)</f>
        <v>182000</v>
      </c>
      <c r="J39" s="109"/>
    </row>
    <row r="40" spans="1:11" ht="12" customHeight="1" x14ac:dyDescent="0.25">
      <c r="A40" s="2"/>
      <c r="B40" s="35"/>
      <c r="C40" s="36"/>
      <c r="D40" s="51"/>
      <c r="E40" s="51"/>
      <c r="F40" s="37"/>
      <c r="G40" s="37"/>
      <c r="J40" s="109"/>
    </row>
    <row r="41" spans="1:11" ht="12" customHeight="1" x14ac:dyDescent="0.25">
      <c r="A41" s="5"/>
      <c r="B41" s="24" t="s">
        <v>48</v>
      </c>
      <c r="C41" s="25"/>
      <c r="D41" s="26"/>
      <c r="E41" s="26"/>
      <c r="F41" s="27"/>
      <c r="G41" s="27"/>
      <c r="J41" s="109"/>
    </row>
    <row r="42" spans="1:11" ht="24" customHeight="1" x14ac:dyDescent="0.25">
      <c r="A42" s="5"/>
      <c r="B42" s="39" t="s">
        <v>49</v>
      </c>
      <c r="C42" s="39" t="s">
        <v>50</v>
      </c>
      <c r="D42" s="39" t="s">
        <v>51</v>
      </c>
      <c r="E42" s="39" t="s">
        <v>28</v>
      </c>
      <c r="F42" s="39" t="s">
        <v>29</v>
      </c>
      <c r="G42" s="39" t="s">
        <v>30</v>
      </c>
      <c r="J42" s="109"/>
      <c r="K42" s="104"/>
    </row>
    <row r="43" spans="1:11" ht="12.75" customHeight="1" x14ac:dyDescent="0.25">
      <c r="A43" s="11"/>
      <c r="B43" s="44" t="s">
        <v>52</v>
      </c>
      <c r="C43" s="45"/>
      <c r="D43" s="115"/>
      <c r="E43" s="115"/>
      <c r="F43" s="45"/>
      <c r="G43" s="45"/>
      <c r="J43" s="109"/>
      <c r="K43" s="104"/>
    </row>
    <row r="44" spans="1:11" ht="12.75" customHeight="1" x14ac:dyDescent="0.25">
      <c r="A44" s="11"/>
      <c r="B44" s="66" t="s">
        <v>53</v>
      </c>
      <c r="C44" s="165" t="s">
        <v>54</v>
      </c>
      <c r="D44" s="166" t="s">
        <v>55</v>
      </c>
      <c r="E44" s="165" t="s">
        <v>56</v>
      </c>
      <c r="F44" s="167" t="s">
        <v>57</v>
      </c>
      <c r="G44" s="167">
        <v>175021</v>
      </c>
      <c r="I44" s="109"/>
      <c r="J44" s="109"/>
    </row>
    <row r="45" spans="1:11" ht="12.75" customHeight="1" x14ac:dyDescent="0.25">
      <c r="A45" s="11"/>
      <c r="B45" s="46" t="s">
        <v>58</v>
      </c>
      <c r="C45" s="168"/>
      <c r="D45" s="168"/>
      <c r="E45" s="168"/>
      <c r="F45" s="167"/>
      <c r="G45" s="167"/>
      <c r="I45" s="109"/>
      <c r="J45" s="109"/>
    </row>
    <row r="46" spans="1:11" ht="12.75" customHeight="1" x14ac:dyDescent="0.25">
      <c r="A46" s="11"/>
      <c r="B46" s="66" t="s">
        <v>59</v>
      </c>
      <c r="C46" s="165" t="s">
        <v>54</v>
      </c>
      <c r="D46" s="166">
        <v>450</v>
      </c>
      <c r="E46" s="165" t="s">
        <v>60</v>
      </c>
      <c r="F46" s="167">
        <v>417</v>
      </c>
      <c r="G46" s="167">
        <f>(D46*F46)</f>
        <v>187650</v>
      </c>
      <c r="I46" s="109"/>
      <c r="J46" s="109"/>
    </row>
    <row r="47" spans="1:11" ht="12.75" customHeight="1" x14ac:dyDescent="0.25">
      <c r="A47" s="11"/>
      <c r="B47" s="66" t="s">
        <v>61</v>
      </c>
      <c r="C47" s="165" t="s">
        <v>54</v>
      </c>
      <c r="D47" s="166">
        <v>200</v>
      </c>
      <c r="E47" s="165" t="s">
        <v>60</v>
      </c>
      <c r="F47" s="167">
        <v>520</v>
      </c>
      <c r="G47" s="167">
        <f t="shared" ref="G47:G51" si="2">(D47*F47)</f>
        <v>104000</v>
      </c>
      <c r="I47" s="109"/>
      <c r="J47" s="109"/>
    </row>
    <row r="48" spans="1:11" ht="12.75" customHeight="1" x14ac:dyDescent="0.25">
      <c r="A48" s="11"/>
      <c r="B48" s="66" t="s">
        <v>62</v>
      </c>
      <c r="C48" s="165" t="s">
        <v>54</v>
      </c>
      <c r="D48" s="166">
        <v>100</v>
      </c>
      <c r="E48" s="165" t="s">
        <v>60</v>
      </c>
      <c r="F48" s="167">
        <v>380</v>
      </c>
      <c r="G48" s="167">
        <f t="shared" si="2"/>
        <v>38000</v>
      </c>
      <c r="I48" s="109"/>
      <c r="J48" s="109"/>
    </row>
    <row r="49" spans="1:10" ht="12.75" customHeight="1" x14ac:dyDescent="0.25">
      <c r="A49" s="11"/>
      <c r="B49" s="66" t="s">
        <v>63</v>
      </c>
      <c r="C49" s="165" t="s">
        <v>54</v>
      </c>
      <c r="D49" s="166">
        <v>1000</v>
      </c>
      <c r="E49" s="165" t="s">
        <v>64</v>
      </c>
      <c r="F49" s="167">
        <v>130</v>
      </c>
      <c r="G49" s="167">
        <f t="shared" si="2"/>
        <v>130000</v>
      </c>
      <c r="I49" s="109"/>
      <c r="J49" s="109"/>
    </row>
    <row r="50" spans="1:10" ht="12.75" customHeight="1" x14ac:dyDescent="0.25">
      <c r="A50" s="11"/>
      <c r="B50" s="46" t="s">
        <v>65</v>
      </c>
      <c r="C50" s="168"/>
      <c r="D50" s="168"/>
      <c r="E50" s="168"/>
      <c r="F50" s="167"/>
      <c r="G50" s="167"/>
      <c r="J50" s="109"/>
    </row>
    <row r="51" spans="1:10" ht="12.75" customHeight="1" x14ac:dyDescent="0.25">
      <c r="A51" s="11"/>
      <c r="B51" s="30" t="s">
        <v>66</v>
      </c>
      <c r="C51" s="169" t="s">
        <v>101</v>
      </c>
      <c r="D51" s="169">
        <v>1</v>
      </c>
      <c r="E51" s="169" t="s">
        <v>60</v>
      </c>
      <c r="F51" s="167">
        <v>21735</v>
      </c>
      <c r="G51" s="167">
        <f t="shared" si="2"/>
        <v>21735</v>
      </c>
      <c r="J51" s="109"/>
    </row>
    <row r="52" spans="1:10" ht="13.5" customHeight="1" x14ac:dyDescent="0.25">
      <c r="A52" s="5"/>
      <c r="B52" s="47" t="s">
        <v>67</v>
      </c>
      <c r="C52" s="48"/>
      <c r="D52" s="48"/>
      <c r="E52" s="48"/>
      <c r="F52" s="49"/>
      <c r="G52" s="50">
        <f>SUM(G43:G51)</f>
        <v>656406</v>
      </c>
      <c r="J52" s="109"/>
    </row>
    <row r="53" spans="1:10" ht="12" customHeight="1" x14ac:dyDescent="0.25">
      <c r="A53" s="2"/>
      <c r="B53" s="35"/>
      <c r="C53" s="36"/>
      <c r="D53" s="51"/>
      <c r="E53" s="51"/>
      <c r="F53" s="37"/>
      <c r="G53" s="37"/>
      <c r="J53" s="109"/>
    </row>
    <row r="54" spans="1:10" ht="12" customHeight="1" x14ac:dyDescent="0.25">
      <c r="A54" s="5"/>
      <c r="B54" s="24" t="s">
        <v>68</v>
      </c>
      <c r="C54" s="25"/>
      <c r="D54" s="26"/>
      <c r="E54" s="26"/>
      <c r="F54" s="27"/>
      <c r="G54" s="27"/>
      <c r="J54" s="109"/>
    </row>
    <row r="55" spans="1:10" ht="24" customHeight="1" x14ac:dyDescent="0.25">
      <c r="A55" s="5"/>
      <c r="B55" s="38" t="s">
        <v>69</v>
      </c>
      <c r="C55" s="39" t="s">
        <v>50</v>
      </c>
      <c r="D55" s="39" t="s">
        <v>51</v>
      </c>
      <c r="E55" s="38" t="s">
        <v>28</v>
      </c>
      <c r="F55" s="39" t="s">
        <v>29</v>
      </c>
      <c r="G55" s="38" t="s">
        <v>30</v>
      </c>
      <c r="J55" s="109"/>
    </row>
    <row r="56" spans="1:10" ht="12.75" customHeight="1" x14ac:dyDescent="0.25">
      <c r="A56" s="11"/>
      <c r="B56" s="30" t="s">
        <v>70</v>
      </c>
      <c r="C56" s="169" t="s">
        <v>100</v>
      </c>
      <c r="D56" s="169">
        <v>2</v>
      </c>
      <c r="E56" s="169" t="s">
        <v>71</v>
      </c>
      <c r="F56" s="170">
        <v>40000</v>
      </c>
      <c r="G56" s="167">
        <f t="shared" ref="G56" si="3">(D56*F56)</f>
        <v>80000</v>
      </c>
      <c r="J56" s="109"/>
    </row>
    <row r="57" spans="1:10" ht="12.75" customHeight="1" x14ac:dyDescent="0.25">
      <c r="A57" s="11"/>
      <c r="B57" s="30" t="s">
        <v>72</v>
      </c>
      <c r="C57" s="169" t="s">
        <v>100</v>
      </c>
      <c r="D57" s="169">
        <v>80</v>
      </c>
      <c r="E57" s="169" t="s">
        <v>71</v>
      </c>
      <c r="F57" s="170">
        <v>5000</v>
      </c>
      <c r="G57" s="167">
        <f t="shared" ref="G57" si="4">(D57*F57)</f>
        <v>400000</v>
      </c>
      <c r="J57" s="109"/>
    </row>
    <row r="58" spans="1:10" ht="13.5" customHeight="1" x14ac:dyDescent="0.25">
      <c r="A58" s="5"/>
      <c r="B58" s="52" t="s">
        <v>73</v>
      </c>
      <c r="C58" s="53"/>
      <c r="D58" s="53"/>
      <c r="E58" s="53"/>
      <c r="F58" s="54"/>
      <c r="G58" s="55">
        <f>SUM(G56:G57)</f>
        <v>480000</v>
      </c>
      <c r="J58" s="109"/>
    </row>
    <row r="59" spans="1:10" ht="12" customHeight="1" x14ac:dyDescent="0.25">
      <c r="A59" s="2"/>
      <c r="B59" s="73"/>
      <c r="C59" s="73"/>
      <c r="D59" s="116"/>
      <c r="E59" s="116"/>
      <c r="F59" s="74"/>
      <c r="G59" s="74"/>
      <c r="J59" s="109"/>
    </row>
    <row r="60" spans="1:10" ht="12" customHeight="1" x14ac:dyDescent="0.25">
      <c r="A60" s="70"/>
      <c r="B60" s="75" t="s">
        <v>74</v>
      </c>
      <c r="C60" s="76"/>
      <c r="D60" s="117"/>
      <c r="E60" s="117"/>
      <c r="F60" s="76"/>
      <c r="G60" s="77">
        <f>G28+G33+G39+G52+G58</f>
        <v>2450906</v>
      </c>
      <c r="J60" s="109"/>
    </row>
    <row r="61" spans="1:10" ht="12" customHeight="1" x14ac:dyDescent="0.25">
      <c r="A61" s="70"/>
      <c r="B61" s="78" t="s">
        <v>75</v>
      </c>
      <c r="C61" s="57"/>
      <c r="D61" s="118"/>
      <c r="E61" s="118"/>
      <c r="F61" s="57"/>
      <c r="G61" s="79">
        <f>G60*0.05</f>
        <v>122545.3</v>
      </c>
      <c r="J61" s="109"/>
    </row>
    <row r="62" spans="1:10" ht="12" customHeight="1" x14ac:dyDescent="0.25">
      <c r="A62" s="70"/>
      <c r="B62" s="80" t="s">
        <v>76</v>
      </c>
      <c r="C62" s="56"/>
      <c r="D62" s="119"/>
      <c r="E62" s="119"/>
      <c r="F62" s="56"/>
      <c r="G62" s="81">
        <f>G61+G60</f>
        <v>2573451.2999999998</v>
      </c>
      <c r="J62" s="109"/>
    </row>
    <row r="63" spans="1:10" ht="12" customHeight="1" x14ac:dyDescent="0.25">
      <c r="A63" s="70"/>
      <c r="B63" s="78" t="s">
        <v>77</v>
      </c>
      <c r="C63" s="57"/>
      <c r="D63" s="118"/>
      <c r="E63" s="118"/>
      <c r="F63" s="57"/>
      <c r="G63" s="79">
        <f>G12</f>
        <v>4900000</v>
      </c>
      <c r="J63" s="109"/>
    </row>
    <row r="64" spans="1:10" ht="12" customHeight="1" x14ac:dyDescent="0.25">
      <c r="A64" s="70"/>
      <c r="B64" s="82" t="s">
        <v>78</v>
      </c>
      <c r="C64" s="83"/>
      <c r="D64" s="120"/>
      <c r="E64" s="120"/>
      <c r="F64" s="83"/>
      <c r="G64" s="138">
        <f>G63-G62</f>
        <v>2326548.7000000002</v>
      </c>
      <c r="J64" s="109"/>
    </row>
    <row r="65" spans="1:10" ht="12" customHeight="1" x14ac:dyDescent="0.25">
      <c r="A65" s="70"/>
      <c r="B65" s="71" t="s">
        <v>79</v>
      </c>
      <c r="C65" s="72"/>
      <c r="D65" s="121"/>
      <c r="E65" s="121"/>
      <c r="F65" s="72"/>
      <c r="G65" s="67"/>
      <c r="J65" s="109"/>
    </row>
    <row r="66" spans="1:10" ht="12.75" customHeight="1" thickBot="1" x14ac:dyDescent="0.3">
      <c r="A66" s="70"/>
      <c r="B66" s="84"/>
      <c r="C66" s="72"/>
      <c r="D66" s="121"/>
      <c r="E66" s="121"/>
      <c r="F66" s="72"/>
      <c r="G66" s="67"/>
      <c r="J66" s="109"/>
    </row>
    <row r="67" spans="1:10" ht="12" customHeight="1" x14ac:dyDescent="0.25">
      <c r="A67" s="70"/>
      <c r="B67" s="92" t="s">
        <v>80</v>
      </c>
      <c r="C67" s="93"/>
      <c r="D67" s="122"/>
      <c r="E67" s="122"/>
      <c r="F67" s="94"/>
      <c r="G67" s="67"/>
      <c r="J67" s="109"/>
    </row>
    <row r="68" spans="1:10" ht="12" customHeight="1" x14ac:dyDescent="0.25">
      <c r="A68" s="70"/>
      <c r="B68" s="95" t="s">
        <v>81</v>
      </c>
      <c r="C68" s="69"/>
      <c r="D68" s="123"/>
      <c r="E68" s="123"/>
      <c r="F68" s="96"/>
      <c r="G68" s="67"/>
    </row>
    <row r="69" spans="1:10" ht="12" customHeight="1" x14ac:dyDescent="0.25">
      <c r="A69" s="70"/>
      <c r="B69" s="95" t="s">
        <v>82</v>
      </c>
      <c r="C69" s="69"/>
      <c r="D69" s="123"/>
      <c r="E69" s="123"/>
      <c r="F69" s="96"/>
      <c r="G69" s="67"/>
    </row>
    <row r="70" spans="1:10" ht="12" customHeight="1" x14ac:dyDescent="0.25">
      <c r="A70" s="70"/>
      <c r="B70" s="95" t="s">
        <v>83</v>
      </c>
      <c r="C70" s="69"/>
      <c r="D70" s="123"/>
      <c r="E70" s="123"/>
      <c r="F70" s="96"/>
      <c r="G70" s="67"/>
    </row>
    <row r="71" spans="1:10" ht="12" customHeight="1" x14ac:dyDescent="0.25">
      <c r="A71" s="70"/>
      <c r="B71" s="95" t="s">
        <v>84</v>
      </c>
      <c r="C71" s="69"/>
      <c r="D71" s="123"/>
      <c r="E71" s="123"/>
      <c r="F71" s="96"/>
      <c r="G71" s="67"/>
    </row>
    <row r="72" spans="1:10" ht="12" customHeight="1" x14ac:dyDescent="0.25">
      <c r="A72" s="70"/>
      <c r="B72" s="95" t="s">
        <v>85</v>
      </c>
      <c r="C72" s="69"/>
      <c r="D72" s="123"/>
      <c r="E72" s="123"/>
      <c r="F72" s="96"/>
      <c r="G72" s="67"/>
    </row>
    <row r="73" spans="1:10" ht="12.75" customHeight="1" thickBot="1" x14ac:dyDescent="0.3">
      <c r="A73" s="70"/>
      <c r="B73" s="97" t="s">
        <v>86</v>
      </c>
      <c r="C73" s="98"/>
      <c r="D73" s="124"/>
      <c r="E73" s="124"/>
      <c r="F73" s="99"/>
      <c r="G73" s="67"/>
    </row>
    <row r="74" spans="1:10" ht="12.75" customHeight="1" x14ac:dyDescent="0.25">
      <c r="A74" s="70"/>
      <c r="B74" s="90"/>
      <c r="C74" s="69"/>
      <c r="D74" s="123"/>
      <c r="E74" s="123"/>
      <c r="F74" s="69"/>
      <c r="G74" s="67"/>
    </row>
    <row r="75" spans="1:10" ht="15" customHeight="1" thickBot="1" x14ac:dyDescent="0.3">
      <c r="A75" s="70"/>
      <c r="B75" s="139" t="s">
        <v>87</v>
      </c>
      <c r="C75" s="140"/>
      <c r="D75" s="125"/>
      <c r="E75" s="134"/>
      <c r="F75" s="59"/>
      <c r="G75" s="67"/>
    </row>
    <row r="76" spans="1:10" ht="12" customHeight="1" x14ac:dyDescent="0.25">
      <c r="A76" s="70"/>
      <c r="B76" s="86" t="s">
        <v>69</v>
      </c>
      <c r="C76" s="60" t="s">
        <v>88</v>
      </c>
      <c r="D76" s="126" t="s">
        <v>89</v>
      </c>
      <c r="E76" s="134"/>
      <c r="F76" s="59"/>
      <c r="G76" s="67"/>
    </row>
    <row r="77" spans="1:10" ht="12" customHeight="1" x14ac:dyDescent="0.25">
      <c r="A77" s="70"/>
      <c r="B77" s="87" t="s">
        <v>90</v>
      </c>
      <c r="C77" s="61">
        <f>G28</f>
        <v>1132500</v>
      </c>
      <c r="D77" s="127">
        <f>(C77/C83)</f>
        <v>0.44007049987695518</v>
      </c>
      <c r="E77" s="134"/>
      <c r="F77" s="59"/>
      <c r="G77" s="67"/>
    </row>
    <row r="78" spans="1:10" ht="12" customHeight="1" x14ac:dyDescent="0.25">
      <c r="A78" s="70"/>
      <c r="B78" s="87" t="s">
        <v>91</v>
      </c>
      <c r="C78" s="62">
        <f>G33</f>
        <v>0</v>
      </c>
      <c r="D78" s="127">
        <v>0</v>
      </c>
      <c r="E78" s="134"/>
      <c r="F78" s="59"/>
      <c r="G78" s="67"/>
    </row>
    <row r="79" spans="1:10" ht="12" customHeight="1" x14ac:dyDescent="0.25">
      <c r="A79" s="70"/>
      <c r="B79" s="87" t="s">
        <v>92</v>
      </c>
      <c r="C79" s="61">
        <f>G39</f>
        <v>182000</v>
      </c>
      <c r="D79" s="127">
        <f>(C79/C83)</f>
        <v>7.0722146558592353E-2</v>
      </c>
      <c r="E79" s="134"/>
      <c r="F79" s="59"/>
      <c r="G79" s="67"/>
    </row>
    <row r="80" spans="1:10" ht="12" customHeight="1" x14ac:dyDescent="0.25">
      <c r="A80" s="70"/>
      <c r="B80" s="87" t="s">
        <v>49</v>
      </c>
      <c r="C80" s="61">
        <f>G52</f>
        <v>656406</v>
      </c>
      <c r="D80" s="127">
        <f>(C80/C83)</f>
        <v>0.25506835897768887</v>
      </c>
      <c r="E80" s="134"/>
      <c r="F80" s="59"/>
      <c r="G80" s="67"/>
    </row>
    <row r="81" spans="1:7" ht="12" customHeight="1" x14ac:dyDescent="0.25">
      <c r="A81" s="70"/>
      <c r="B81" s="87" t="s">
        <v>93</v>
      </c>
      <c r="C81" s="63">
        <f>G58</f>
        <v>480000</v>
      </c>
      <c r="D81" s="127">
        <f>(C81/C83)</f>
        <v>0.18651994696771609</v>
      </c>
      <c r="E81" s="135"/>
      <c r="F81" s="65"/>
      <c r="G81" s="67"/>
    </row>
    <row r="82" spans="1:7" ht="12" customHeight="1" x14ac:dyDescent="0.25">
      <c r="A82" s="70"/>
      <c r="B82" s="87" t="s">
        <v>94</v>
      </c>
      <c r="C82" s="63">
        <f>G61</f>
        <v>122545.3</v>
      </c>
      <c r="D82" s="127">
        <f>(C82/C83)</f>
        <v>4.7619047619047623E-2</v>
      </c>
      <c r="E82" s="135"/>
      <c r="F82" s="65"/>
      <c r="G82" s="67"/>
    </row>
    <row r="83" spans="1:7" ht="12.75" customHeight="1" thickBot="1" x14ac:dyDescent="0.3">
      <c r="A83" s="70"/>
      <c r="B83" s="88" t="s">
        <v>95</v>
      </c>
      <c r="C83" s="89">
        <f>SUM(C77:C82)</f>
        <v>2573451.2999999998</v>
      </c>
      <c r="D83" s="128">
        <f>SUM(D77:D82)</f>
        <v>1.0000000000000002</v>
      </c>
      <c r="E83" s="135"/>
      <c r="F83" s="65"/>
      <c r="G83" s="67"/>
    </row>
    <row r="84" spans="1:7" ht="12" customHeight="1" x14ac:dyDescent="0.25">
      <c r="A84" s="70"/>
      <c r="B84" s="84"/>
      <c r="C84" s="72"/>
      <c r="D84" s="121"/>
      <c r="E84" s="121"/>
      <c r="F84" s="72"/>
      <c r="G84" s="67"/>
    </row>
    <row r="85" spans="1:7" ht="12.75" customHeight="1" x14ac:dyDescent="0.25">
      <c r="A85" s="70"/>
      <c r="B85" s="85"/>
      <c r="C85" s="72"/>
      <c r="D85" s="121"/>
      <c r="E85" s="121"/>
      <c r="F85" s="72"/>
      <c r="G85" s="67"/>
    </row>
    <row r="86" spans="1:7" ht="12" customHeight="1" thickBot="1" x14ac:dyDescent="0.3">
      <c r="A86" s="58"/>
      <c r="B86" s="101"/>
      <c r="C86" s="102" t="s">
        <v>96</v>
      </c>
      <c r="D86" s="129"/>
      <c r="E86" s="136"/>
      <c r="F86" s="64"/>
      <c r="G86" s="67"/>
    </row>
    <row r="87" spans="1:7" ht="12" customHeight="1" x14ac:dyDescent="0.25">
      <c r="A87" s="70"/>
      <c r="B87" s="103" t="s">
        <v>97</v>
      </c>
      <c r="C87" s="171">
        <v>14000</v>
      </c>
      <c r="D87" s="171">
        <v>14500</v>
      </c>
      <c r="E87" s="172">
        <v>15000</v>
      </c>
      <c r="F87" s="100"/>
      <c r="G87" s="68"/>
    </row>
    <row r="88" spans="1:7" ht="12.75" customHeight="1" thickBot="1" x14ac:dyDescent="0.3">
      <c r="A88" s="70"/>
      <c r="B88" s="88" t="s">
        <v>98</v>
      </c>
      <c r="C88" s="89">
        <f>(G62/C87)</f>
        <v>183.81795</v>
      </c>
      <c r="D88" s="130">
        <f>(G62/D87)</f>
        <v>177.4794</v>
      </c>
      <c r="E88" s="137">
        <f>(G62/E87)</f>
        <v>171.56341999999998</v>
      </c>
      <c r="F88" s="100"/>
      <c r="G88" s="68"/>
    </row>
    <row r="89" spans="1:7" ht="15.6" customHeight="1" x14ac:dyDescent="0.25">
      <c r="A89" s="70"/>
      <c r="B89" s="91" t="s">
        <v>99</v>
      </c>
      <c r="C89" s="69"/>
      <c r="D89" s="123"/>
      <c r="E89" s="123"/>
      <c r="F89" s="69"/>
      <c r="G89" s="69"/>
    </row>
  </sheetData>
  <mergeCells count="9">
    <mergeCell ref="B75:C75"/>
    <mergeCell ref="E13:F13"/>
    <mergeCell ref="E11:F11"/>
    <mergeCell ref="E10:F10"/>
    <mergeCell ref="E9:F9"/>
    <mergeCell ref="E14:F14"/>
    <mergeCell ref="E15:F15"/>
    <mergeCell ref="B17:G17"/>
    <mergeCell ref="E12:F12"/>
  </mergeCells>
  <printOptions horizontalCentered="1"/>
  <pageMargins left="0.23622047244094491" right="0.23622047244094491" top="0.74803149606299213" bottom="0.74803149606299213" header="0.31496062992125984" footer="0.31496062992125984"/>
  <pageSetup paperSize="119" scale="66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Hortalizas (varias)</vt:lpstr>
      <vt:lpstr>'Hortalizas (varias)'!Área_de_impresión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2021-03-31T01:44:59Z</dcterms:modified>
  <cp:category/>
  <cp:contentStatus/>
</cp:coreProperties>
</file>