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Curepto\"/>
    </mc:Choice>
  </mc:AlternateContent>
  <bookViews>
    <workbookView xWindow="-105" yWindow="-105" windowWidth="19425" windowHeight="10425"/>
  </bookViews>
  <sheets>
    <sheet name="Lenteja" sheetId="1" r:id="rId1"/>
  </sheets>
  <calcPr calcId="162913"/>
</workbook>
</file>

<file path=xl/calcChain.xml><?xml version="1.0" encoding="utf-8"?>
<calcChain xmlns="http://schemas.openxmlformats.org/spreadsheetml/2006/main">
  <c r="G57" i="1" l="1"/>
  <c r="G55" i="1"/>
  <c r="G53" i="1"/>
  <c r="G40" i="1"/>
  <c r="G39" i="1"/>
  <c r="G12" i="1" l="1"/>
  <c r="G63" i="1"/>
  <c r="G62" i="1"/>
  <c r="G50" i="1"/>
  <c r="G51" i="1"/>
  <c r="G46" i="1"/>
  <c r="G36" i="1"/>
  <c r="G37" i="1"/>
  <c r="G38" i="1"/>
  <c r="G41" i="1"/>
  <c r="G35" i="1"/>
  <c r="G30" i="1"/>
  <c r="G42" i="1" l="1"/>
  <c r="C85" i="1" s="1"/>
  <c r="G64" i="1"/>
  <c r="C87" i="1" s="1"/>
  <c r="G31" i="1"/>
  <c r="C84" i="1" s="1"/>
  <c r="G24" i="1"/>
  <c r="G25" i="1"/>
  <c r="G48" i="1" l="1"/>
  <c r="G23" i="1"/>
  <c r="G22" i="1"/>
  <c r="G21" i="1"/>
  <c r="G69" i="1"/>
  <c r="G58" i="1" l="1"/>
  <c r="C86" i="1" s="1"/>
  <c r="G26" i="1"/>
  <c r="C83" i="1" s="1"/>
  <c r="G66" i="1" l="1"/>
  <c r="G67" i="1" s="1"/>
  <c r="G68" i="1" l="1"/>
  <c r="C88" i="1"/>
  <c r="G70" i="1"/>
  <c r="C89" i="1" l="1"/>
  <c r="D85" i="1" l="1"/>
  <c r="E94" i="1"/>
  <c r="D86" i="1"/>
  <c r="D94" i="1"/>
  <c r="C94" i="1"/>
  <c r="D87" i="1"/>
  <c r="D83" i="1"/>
  <c r="D88" i="1"/>
  <c r="D89" i="1" l="1"/>
</calcChain>
</file>

<file path=xl/sharedStrings.xml><?xml version="1.0" encoding="utf-8"?>
<sst xmlns="http://schemas.openxmlformats.org/spreadsheetml/2006/main" count="168" uniqueCount="120">
  <si>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</si>
  <si>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</si>
  <si>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</si>
  <si>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</si>
  <si>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</si>
  <si>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</si>
  <si>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</si>
  <si>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</si>
  <si>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</si>
  <si>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</si>
  <si>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</si>
  <si>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</si>
  <si>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</si>
  <si>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</si>
  <si>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</si>
  <si>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</si>
  <si>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</si>
  <si>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</si>
  <si>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</si>
  <si>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</si>
  <si>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</si>
  <si>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</si>
  <si>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</si>
  <si>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</si>
  <si>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</si>
  <si>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</si>
  <si>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</si>
  <si>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</si>
  <si>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</si>
  <si>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</si>
  <si>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</si>
  <si>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</si>
  <si>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</si>
  <si>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</si>
  <si>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</si>
  <si>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</si>
  <si>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</si>
  <si>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</si>
  <si>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</si>
  <si>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</si>
  <si>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</si>
  <si>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</si>
  <si>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</si>
  <si>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</si>
  <si>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</si>
  <si>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</si>
  <si>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</si>
  <si>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</si>
  <si>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</si>
  <si>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</si>
  <si>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</si>
  <si>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</si>
  <si>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</si>
  <si>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</si>
  <si>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</si>
  <si>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</si>
  <si>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</si>
  <si>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</si>
  <si>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</si>
  <si>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</si>
  <si>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</si>
  <si>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</si>
  <si>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INSECTICIDA</t>
  </si>
  <si>
    <t>KG</t>
  </si>
  <si>
    <t>DEL  MAULE</t>
  </si>
  <si>
    <t>CONSUM. Y AGROIND.</t>
  </si>
  <si>
    <t>LIMPIA CULTIVO</t>
  </si>
  <si>
    <t>ARADURA</t>
  </si>
  <si>
    <t>SIEMBRA</t>
  </si>
  <si>
    <t>SEMILLA</t>
  </si>
  <si>
    <t>FERTILIZANTES</t>
  </si>
  <si>
    <t>SUPERFOSFATO TRIPLE</t>
  </si>
  <si>
    <t>LORBAN 4 E</t>
  </si>
  <si>
    <t>TRASLADO INSUMOS</t>
  </si>
  <si>
    <t>SACOS</t>
  </si>
  <si>
    <t>HILO</t>
  </si>
  <si>
    <t>JM</t>
  </si>
  <si>
    <t>NOV-DICIEMBRE</t>
  </si>
  <si>
    <t>JA</t>
  </si>
  <si>
    <t>MAYO-JUNIO</t>
  </si>
  <si>
    <t>OCTUBRE-NOV.</t>
  </si>
  <si>
    <t>MAYO-OCTUBRE</t>
  </si>
  <si>
    <t>CUREPTO</t>
  </si>
  <si>
    <t xml:space="preserve">                                                  </t>
  </si>
  <si>
    <t xml:space="preserve">                                                           </t>
  </si>
  <si>
    <t>LENTEJA</t>
  </si>
  <si>
    <t>CORRIENTE</t>
  </si>
  <si>
    <t>LIMPIA DE SUELO</t>
  </si>
  <si>
    <t>SURCO ENTRE HILERAS</t>
  </si>
  <si>
    <t>DIC.2020</t>
  </si>
  <si>
    <t>ABRIL-JUNIO</t>
  </si>
  <si>
    <t>JULIO-OCTUBRE</t>
  </si>
  <si>
    <t>ARRANCA DE PLANTAS</t>
  </si>
  <si>
    <t>NOVIEMBRE</t>
  </si>
  <si>
    <t>DICIEMBRE</t>
  </si>
  <si>
    <t>MAYO-AGOSTO</t>
  </si>
  <si>
    <t>MAYO-SEPT.</t>
  </si>
  <si>
    <t>ZERO SEC</t>
  </si>
  <si>
    <t>FUNGUICIDA</t>
  </si>
  <si>
    <t>MANZATE</t>
  </si>
  <si>
    <t>HERBICIDA</t>
  </si>
  <si>
    <t>CENTURION 240 EC</t>
  </si>
  <si>
    <t>JUNIO-SEPT.</t>
  </si>
  <si>
    <t>FERTILIZANTE FOLIAR</t>
  </si>
  <si>
    <t>TERRASORFOLIAR</t>
  </si>
  <si>
    <t>AGOSTO-OCTUBRE</t>
  </si>
  <si>
    <t>MEDIO</t>
  </si>
  <si>
    <t>DICIEMB-ENERO</t>
  </si>
  <si>
    <t>LLUVIAS</t>
  </si>
  <si>
    <t>JUNIO-NOV</t>
  </si>
  <si>
    <t>CONTROL DE MALEZAS</t>
  </si>
  <si>
    <t>APLIC.PESTICIDAS</t>
  </si>
  <si>
    <t>COSECHA-TRILLA-ENSACADO</t>
  </si>
  <si>
    <t xml:space="preserve">2 RASTRAJES </t>
  </si>
  <si>
    <t>APLICACIÓN FITOSANITAR</t>
  </si>
  <si>
    <t>ACARREO COSECHA A BODE</t>
  </si>
  <si>
    <t>LT</t>
  </si>
  <si>
    <t>DICIEM-ENERO</t>
  </si>
  <si>
    <t xml:space="preserve">UN </t>
  </si>
  <si>
    <t>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</si>
</sst>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20" fillId="0" borderId="0" applyFont="0" applyFill="0" applyBorder="0" applyAlignment="0" applyProtection="0"/>
  </cellStyleXfs>
  <cellXfs count="17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1" fillId="5" borderId="7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7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/>
    <xf numFmtId="0" fontId="7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/>
    </xf>
    <xf numFmtId="0" fontId="1" fillId="5" borderId="7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4" fillId="7" borderId="13" xfId="0" applyFont="1" applyFill="1" applyBorder="1" applyAlignment="1"/>
    <xf numFmtId="3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2" xfId="0" applyFont="1" applyFill="1" applyBorder="1" applyAlignment="1">
      <alignment vertical="center"/>
    </xf>
    <xf numFmtId="0" fontId="9" fillId="7" borderId="13" xfId="0" applyFont="1" applyFill="1" applyBorder="1" applyAlignment="1">
      <alignment vertical="center"/>
    </xf>
    <xf numFmtId="164" fontId="1" fillId="2" borderId="13" xfId="0" applyNumberFormat="1" applyFont="1" applyFill="1" applyBorder="1" applyAlignment="1">
      <alignment vertical="center"/>
    </xf>
    <xf numFmtId="164" fontId="16" fillId="2" borderId="13" xfId="0" applyNumberFormat="1" applyFont="1" applyFill="1" applyBorder="1" applyAlignment="1">
      <alignment vertical="center"/>
    </xf>
    <xf numFmtId="0" fontId="14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5" borderId="17" xfId="0" applyNumberFormat="1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164" fontId="1" fillId="5" borderId="19" xfId="0" applyNumberFormat="1" applyFont="1" applyFill="1" applyBorder="1" applyAlignment="1">
      <alignment vertical="center"/>
    </xf>
    <xf numFmtId="49" fontId="1" fillId="3" borderId="20" xfId="0" applyNumberFormat="1" applyFont="1" applyFill="1" applyBorder="1" applyAlignment="1">
      <alignment vertical="center"/>
    </xf>
    <xf numFmtId="164" fontId="1" fillId="3" borderId="21" xfId="0" applyNumberFormat="1" applyFont="1" applyFill="1" applyBorder="1" applyAlignment="1">
      <alignment vertical="center"/>
    </xf>
    <xf numFmtId="49" fontId="1" fillId="5" borderId="20" xfId="0" applyNumberFormat="1" applyFont="1" applyFill="1" applyBorder="1" applyAlignment="1">
      <alignment vertical="center"/>
    </xf>
    <xf numFmtId="164" fontId="1" fillId="5" borderId="21" xfId="0" applyNumberFormat="1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0" fontId="9" fillId="5" borderId="23" xfId="0" applyFont="1" applyFill="1" applyBorder="1" applyAlignment="1">
      <alignment vertical="center"/>
    </xf>
    <xf numFmtId="164" fontId="1" fillId="6" borderId="24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5" fillId="2" borderId="13" xfId="0" applyFont="1" applyFill="1" applyBorder="1" applyAlignment="1">
      <alignment vertical="center"/>
    </xf>
    <xf numFmtId="49" fontId="12" fillId="8" borderId="25" xfId="0" applyNumberFormat="1" applyFont="1" applyFill="1" applyBorder="1" applyAlignment="1">
      <alignment vertical="center"/>
    </xf>
    <xf numFmtId="49" fontId="14" fillId="8" borderId="26" xfId="0" applyNumberFormat="1" applyFont="1" applyFill="1" applyBorder="1" applyAlignment="1"/>
    <xf numFmtId="49" fontId="12" fillId="2" borderId="27" xfId="0" applyNumberFormat="1" applyFont="1" applyFill="1" applyBorder="1" applyAlignment="1">
      <alignment vertical="center"/>
    </xf>
    <xf numFmtId="9" fontId="14" fillId="2" borderId="28" xfId="0" applyNumberFormat="1" applyFont="1" applyFill="1" applyBorder="1" applyAlignment="1"/>
    <xf numFmtId="49" fontId="12" fillId="8" borderId="29" xfId="0" applyNumberFormat="1" applyFont="1" applyFill="1" applyBorder="1" applyAlignment="1">
      <alignment vertical="center"/>
    </xf>
    <xf numFmtId="165" fontId="12" fillId="8" borderId="30" xfId="0" applyNumberFormat="1" applyFont="1" applyFill="1" applyBorder="1" applyAlignment="1">
      <alignment vertical="center"/>
    </xf>
    <xf numFmtId="9" fontId="12" fillId="8" borderId="31" xfId="0" applyNumberFormat="1" applyFont="1" applyFill="1" applyBorder="1" applyAlignment="1">
      <alignment vertical="center"/>
    </xf>
    <xf numFmtId="0" fontId="14" fillId="9" borderId="34" xfId="0" applyFont="1" applyFill="1" applyBorder="1" applyAlignment="1"/>
    <xf numFmtId="0" fontId="14" fillId="2" borderId="13" xfId="0" applyFont="1" applyFill="1" applyBorder="1" applyAlignment="1">
      <alignment vertical="center"/>
    </xf>
    <xf numFmtId="49" fontId="14" fillId="2" borderId="13" xfId="0" applyNumberFormat="1" applyFont="1" applyFill="1" applyBorder="1" applyAlignment="1">
      <alignment vertical="center"/>
    </xf>
    <xf numFmtId="49" fontId="12" fillId="2" borderId="35" xfId="0" applyNumberFormat="1" applyFont="1" applyFill="1" applyBorder="1" applyAlignment="1">
      <alignment vertical="center"/>
    </xf>
    <xf numFmtId="0" fontId="14" fillId="2" borderId="36" xfId="0" applyFont="1" applyFill="1" applyBorder="1" applyAlignment="1"/>
    <xf numFmtId="0" fontId="14" fillId="2" borderId="37" xfId="0" applyFont="1" applyFill="1" applyBorder="1" applyAlignment="1"/>
    <xf numFmtId="49" fontId="14" fillId="2" borderId="38" xfId="0" applyNumberFormat="1" applyFont="1" applyFill="1" applyBorder="1" applyAlignment="1">
      <alignment vertical="center"/>
    </xf>
    <xf numFmtId="0" fontId="14" fillId="2" borderId="39" xfId="0" applyFont="1" applyFill="1" applyBorder="1" applyAlignment="1"/>
    <xf numFmtId="49" fontId="14" fillId="2" borderId="40" xfId="0" applyNumberFormat="1" applyFont="1" applyFill="1" applyBorder="1" applyAlignment="1">
      <alignment vertical="center"/>
    </xf>
    <xf numFmtId="0" fontId="14" fillId="2" borderId="41" xfId="0" applyFont="1" applyFill="1" applyBorder="1" applyAlignment="1"/>
    <xf numFmtId="0" fontId="14" fillId="2" borderId="42" xfId="0" applyFont="1" applyFill="1" applyBorder="1" applyAlignment="1"/>
    <xf numFmtId="0" fontId="12" fillId="7" borderId="13" xfId="0" applyFont="1" applyFill="1" applyBorder="1" applyAlignment="1">
      <alignment vertical="center"/>
    </xf>
    <xf numFmtId="0" fontId="9" fillId="9" borderId="12" xfId="0" applyFont="1" applyFill="1" applyBorder="1" applyAlignment="1">
      <alignment vertical="center"/>
    </xf>
    <xf numFmtId="49" fontId="17" fillId="9" borderId="13" xfId="0" applyNumberFormat="1" applyFont="1" applyFill="1" applyBorder="1" applyAlignment="1">
      <alignment vertical="center"/>
    </xf>
    <xf numFmtId="0" fontId="9" fillId="9" borderId="13" xfId="0" applyFont="1" applyFill="1" applyBorder="1" applyAlignment="1">
      <alignment vertical="center"/>
    </xf>
    <xf numFmtId="0" fontId="9" fillId="9" borderId="43" xfId="0" applyFont="1" applyFill="1" applyBorder="1" applyAlignment="1">
      <alignment vertical="center"/>
    </xf>
    <xf numFmtId="49" fontId="12" fillId="8" borderId="44" xfId="0" applyNumberFormat="1" applyFont="1" applyFill="1" applyBorder="1" applyAlignment="1">
      <alignment vertical="center"/>
    </xf>
    <xf numFmtId="0" fontId="12" fillId="8" borderId="45" xfId="0" applyNumberFormat="1" applyFont="1" applyFill="1" applyBorder="1" applyAlignment="1">
      <alignment vertical="center"/>
    </xf>
    <xf numFmtId="0" fontId="12" fillId="8" borderId="46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0" fontId="0" fillId="2" borderId="13" xfId="0" applyFont="1" applyFill="1" applyBorder="1" applyAlignment="1"/>
    <xf numFmtId="166" fontId="4" fillId="2" borderId="5" xfId="0" applyNumberFormat="1" applyFont="1" applyFill="1" applyBorder="1" applyAlignment="1"/>
    <xf numFmtId="3" fontId="18" fillId="3" borderId="7" xfId="0" applyNumberFormat="1" applyFont="1" applyFill="1" applyBorder="1" applyAlignment="1">
      <alignment vertical="center"/>
    </xf>
    <xf numFmtId="0" fontId="19" fillId="0" borderId="0" xfId="0" applyNumberFormat="1" applyFont="1" applyAlignment="1"/>
    <xf numFmtId="49" fontId="4" fillId="2" borderId="48" xfId="0" applyNumberFormat="1" applyFont="1" applyFill="1" applyBorder="1" applyAlignment="1">
      <alignment wrapText="1"/>
    </xf>
    <xf numFmtId="49" fontId="4" fillId="2" borderId="48" xfId="0" applyNumberFormat="1" applyFont="1" applyFill="1" applyBorder="1" applyAlignment="1">
      <alignment horizontal="center" wrapText="1"/>
    </xf>
    <xf numFmtId="0" fontId="4" fillId="2" borderId="48" xfId="0" applyNumberFormat="1" applyFont="1" applyFill="1" applyBorder="1" applyAlignment="1">
      <alignment wrapText="1"/>
    </xf>
    <xf numFmtId="3" fontId="4" fillId="2" borderId="48" xfId="0" applyNumberFormat="1" applyFont="1" applyFill="1" applyBorder="1" applyAlignment="1">
      <alignment horizontal="right" wrapText="1"/>
    </xf>
    <xf numFmtId="0" fontId="2" fillId="2" borderId="53" xfId="0" applyFont="1" applyFill="1" applyBorder="1" applyAlignment="1"/>
    <xf numFmtId="0" fontId="2" fillId="2" borderId="52" xfId="0" applyFont="1" applyFill="1" applyBorder="1" applyAlignment="1"/>
    <xf numFmtId="0" fontId="2" fillId="2" borderId="52" xfId="0" applyFont="1" applyFill="1" applyBorder="1" applyAlignment="1">
      <alignment horizontal="justify" wrapText="1"/>
    </xf>
    <xf numFmtId="0" fontId="2" fillId="2" borderId="54" xfId="0" applyFont="1" applyFill="1" applyBorder="1" applyAlignment="1"/>
    <xf numFmtId="0" fontId="2" fillId="2" borderId="55" xfId="0" applyFont="1" applyFill="1" applyBorder="1" applyAlignment="1">
      <alignment horizontal="left"/>
    </xf>
    <xf numFmtId="0" fontId="2" fillId="2" borderId="55" xfId="0" applyFont="1" applyFill="1" applyBorder="1" applyAlignment="1"/>
    <xf numFmtId="49" fontId="1" fillId="5" borderId="59" xfId="0" applyNumberFormat="1" applyFont="1" applyFill="1" applyBorder="1" applyAlignment="1">
      <alignment vertical="center"/>
    </xf>
    <xf numFmtId="0" fontId="2" fillId="2" borderId="60" xfId="0" applyFont="1" applyFill="1" applyBorder="1" applyAlignment="1">
      <alignment vertical="center"/>
    </xf>
    <xf numFmtId="0" fontId="2" fillId="2" borderId="53" xfId="0" applyFont="1" applyFill="1" applyBorder="1" applyAlignment="1">
      <alignment vertical="center"/>
    </xf>
    <xf numFmtId="49" fontId="4" fillId="2" borderId="61" xfId="0" applyNumberFormat="1" applyFont="1" applyFill="1" applyBorder="1" applyAlignment="1">
      <alignment wrapText="1"/>
    </xf>
    <xf numFmtId="49" fontId="4" fillId="2" borderId="61" xfId="0" applyNumberFormat="1" applyFont="1" applyFill="1" applyBorder="1" applyAlignment="1">
      <alignment horizontal="center" wrapText="1"/>
    </xf>
    <xf numFmtId="0" fontId="4" fillId="2" borderId="61" xfId="0" applyNumberFormat="1" applyFont="1" applyFill="1" applyBorder="1" applyAlignment="1">
      <alignment wrapText="1"/>
    </xf>
    <xf numFmtId="3" fontId="4" fillId="2" borderId="61" xfId="0" applyNumberFormat="1" applyFont="1" applyFill="1" applyBorder="1" applyAlignment="1">
      <alignment horizontal="right" wrapText="1"/>
    </xf>
    <xf numFmtId="49" fontId="4" fillId="2" borderId="62" xfId="0" applyNumberFormat="1" applyFont="1" applyFill="1" applyBorder="1" applyAlignment="1">
      <alignment wrapText="1"/>
    </xf>
    <xf numFmtId="49" fontId="4" fillId="2" borderId="62" xfId="0" applyNumberFormat="1" applyFont="1" applyFill="1" applyBorder="1" applyAlignment="1">
      <alignment horizontal="center" wrapText="1"/>
    </xf>
    <xf numFmtId="0" fontId="4" fillId="2" borderId="62" xfId="0" applyNumberFormat="1" applyFont="1" applyFill="1" applyBorder="1" applyAlignment="1">
      <alignment wrapText="1"/>
    </xf>
    <xf numFmtId="3" fontId="4" fillId="2" borderId="62" xfId="0" applyNumberFormat="1" applyFont="1" applyFill="1" applyBorder="1" applyAlignment="1">
      <alignment horizontal="right" wrapText="1"/>
    </xf>
    <xf numFmtId="3" fontId="2" fillId="2" borderId="55" xfId="0" applyNumberFormat="1" applyFont="1" applyFill="1" applyBorder="1" applyAlignment="1"/>
    <xf numFmtId="49" fontId="7" fillId="3" borderId="51" xfId="0" applyNumberFormat="1" applyFont="1" applyFill="1" applyBorder="1" applyAlignment="1">
      <alignment vertical="center"/>
    </xf>
    <xf numFmtId="0" fontId="7" fillId="3" borderId="51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vertical="center"/>
    </xf>
    <xf numFmtId="3" fontId="18" fillId="3" borderId="51" xfId="0" applyNumberFormat="1" applyFont="1" applyFill="1" applyBorder="1" applyAlignment="1">
      <alignment vertical="center"/>
    </xf>
    <xf numFmtId="0" fontId="0" fillId="10" borderId="4" xfId="0" applyFont="1" applyFill="1" applyBorder="1" applyAlignment="1"/>
    <xf numFmtId="49" fontId="3" fillId="10" borderId="7" xfId="0" applyNumberFormat="1" applyFont="1" applyFill="1" applyBorder="1" applyAlignment="1">
      <alignment vertical="center"/>
    </xf>
    <xf numFmtId="0" fontId="3" fillId="10" borderId="63" xfId="0" applyFont="1" applyFill="1" applyBorder="1" applyAlignment="1">
      <alignment horizontal="center" vertical="center"/>
    </xf>
    <xf numFmtId="0" fontId="3" fillId="10" borderId="47" xfId="0" applyFont="1" applyFill="1" applyBorder="1" applyAlignment="1">
      <alignment horizontal="center" vertical="center"/>
    </xf>
    <xf numFmtId="0" fontId="3" fillId="10" borderId="47" xfId="0" applyFont="1" applyFill="1" applyBorder="1" applyAlignment="1">
      <alignment vertical="center"/>
    </xf>
    <xf numFmtId="0" fontId="0" fillId="10" borderId="0" xfId="0" applyNumberFormat="1" applyFont="1" applyFill="1" applyAlignment="1"/>
    <xf numFmtId="0" fontId="0" fillId="10" borderId="0" xfId="0" applyFont="1" applyFill="1" applyAlignment="1"/>
    <xf numFmtId="0" fontId="4" fillId="2" borderId="61" xfId="0" applyFont="1" applyFill="1" applyBorder="1" applyAlignment="1">
      <alignment vertical="center"/>
    </xf>
    <xf numFmtId="0" fontId="4" fillId="2" borderId="61" xfId="0" applyFont="1" applyFill="1" applyBorder="1" applyAlignment="1">
      <alignment horizontal="center" vertical="center"/>
    </xf>
    <xf numFmtId="41" fontId="4" fillId="2" borderId="61" xfId="1" applyFont="1" applyFill="1" applyBorder="1" applyAlignment="1">
      <alignment vertical="center"/>
    </xf>
    <xf numFmtId="49" fontId="8" fillId="2" borderId="48" xfId="0" applyNumberFormat="1" applyFont="1" applyFill="1" applyBorder="1" applyAlignment="1"/>
    <xf numFmtId="49" fontId="4" fillId="2" borderId="48" xfId="0" applyNumberFormat="1" applyFont="1" applyFill="1" applyBorder="1" applyAlignment="1">
      <alignment horizontal="center"/>
    </xf>
    <xf numFmtId="3" fontId="4" fillId="2" borderId="48" xfId="0" applyNumberFormat="1" applyFont="1" applyFill="1" applyBorder="1" applyAlignment="1"/>
    <xf numFmtId="49" fontId="4" fillId="2" borderId="48" xfId="0" applyNumberFormat="1" applyFont="1" applyFill="1" applyBorder="1" applyAlignment="1"/>
    <xf numFmtId="0" fontId="4" fillId="2" borderId="48" xfId="0" applyFont="1" applyFill="1" applyBorder="1" applyAlignment="1">
      <alignment horizontal="center"/>
    </xf>
    <xf numFmtId="49" fontId="4" fillId="2" borderId="61" xfId="0" applyNumberFormat="1" applyFont="1" applyFill="1" applyBorder="1" applyAlignment="1">
      <alignment horizontal="left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right" vertical="center" wrapText="1"/>
    </xf>
    <xf numFmtId="49" fontId="4" fillId="2" borderId="62" xfId="0" applyNumberFormat="1" applyFont="1" applyFill="1" applyBorder="1" applyAlignment="1"/>
    <xf numFmtId="0" fontId="4" fillId="2" borderId="62" xfId="0" applyFont="1" applyFill="1" applyBorder="1" applyAlignment="1">
      <alignment horizontal="center"/>
    </xf>
    <xf numFmtId="3" fontId="4" fillId="2" borderId="62" xfId="0" applyNumberFormat="1" applyFont="1" applyFill="1" applyBorder="1" applyAlignment="1"/>
    <xf numFmtId="49" fontId="21" fillId="3" borderId="7" xfId="0" applyNumberFormat="1" applyFont="1" applyFill="1" applyBorder="1" applyAlignment="1">
      <alignment horizontal="center" vertical="center" wrapText="1"/>
    </xf>
    <xf numFmtId="49" fontId="4" fillId="2" borderId="50" xfId="0" applyNumberFormat="1" applyFont="1" applyFill="1" applyBorder="1" applyAlignment="1">
      <alignment wrapText="1"/>
    </xf>
    <xf numFmtId="49" fontId="4" fillId="2" borderId="50" xfId="0" applyNumberFormat="1" applyFont="1" applyFill="1" applyBorder="1" applyAlignment="1">
      <alignment horizontal="center"/>
    </xf>
    <xf numFmtId="3" fontId="4" fillId="2" borderId="50" xfId="0" applyNumberFormat="1" applyFont="1" applyFill="1" applyBorder="1" applyAlignment="1"/>
    <xf numFmtId="49" fontId="4" fillId="2" borderId="50" xfId="0" applyNumberFormat="1" applyFont="1" applyFill="1" applyBorder="1" applyAlignment="1">
      <alignment horizontal="center" wrapText="1"/>
    </xf>
    <xf numFmtId="3" fontId="4" fillId="2" borderId="49" xfId="0" applyNumberFormat="1" applyFont="1" applyFill="1" applyBorder="1" applyAlignment="1"/>
    <xf numFmtId="165" fontId="12" fillId="8" borderId="31" xfId="0" applyNumberFormat="1" applyFont="1" applyFill="1" applyBorder="1" applyAlignment="1">
      <alignment vertical="center"/>
    </xf>
    <xf numFmtId="0" fontId="2" fillId="2" borderId="64" xfId="0" applyFont="1" applyFill="1" applyBorder="1" applyAlignment="1"/>
    <xf numFmtId="0" fontId="5" fillId="2" borderId="64" xfId="0" applyFont="1" applyFill="1" applyBorder="1" applyAlignment="1"/>
    <xf numFmtId="0" fontId="0" fillId="2" borderId="53" xfId="0" applyFont="1" applyFill="1" applyBorder="1" applyAlignment="1"/>
    <xf numFmtId="0" fontId="2" fillId="2" borderId="65" xfId="0" applyFont="1" applyFill="1" applyBorder="1" applyAlignment="1">
      <alignment wrapText="1"/>
    </xf>
    <xf numFmtId="14" fontId="2" fillId="2" borderId="65" xfId="0" applyNumberFormat="1" applyFont="1" applyFill="1" applyBorder="1" applyAlignment="1"/>
    <xf numFmtId="0" fontId="4" fillId="2" borderId="61" xfId="0" applyNumberFormat="1" applyFont="1" applyFill="1" applyBorder="1" applyAlignment="1">
      <alignment horizontal="center" wrapText="1"/>
    </xf>
    <xf numFmtId="0" fontId="4" fillId="2" borderId="48" xfId="0" applyNumberFormat="1" applyFont="1" applyFill="1" applyBorder="1" applyAlignment="1">
      <alignment horizontal="center" wrapText="1"/>
    </xf>
    <xf numFmtId="0" fontId="4" fillId="2" borderId="62" xfId="0" applyNumberFormat="1" applyFont="1" applyFill="1" applyBorder="1" applyAlignment="1">
      <alignment horizontal="center" wrapText="1"/>
    </xf>
    <xf numFmtId="49" fontId="18" fillId="3" borderId="7" xfId="0" applyNumberFormat="1" applyFont="1" applyFill="1" applyBorder="1" applyAlignment="1">
      <alignment vertical="center"/>
    </xf>
    <xf numFmtId="0" fontId="18" fillId="3" borderId="7" xfId="0" applyFont="1" applyFill="1" applyBorder="1" applyAlignment="1">
      <alignment horizontal="center" vertical="center"/>
    </xf>
    <xf numFmtId="41" fontId="18" fillId="3" borderId="7" xfId="1" applyFont="1" applyFill="1" applyBorder="1" applyAlignment="1">
      <alignment vertical="center"/>
    </xf>
    <xf numFmtId="49" fontId="18" fillId="3" borderId="51" xfId="0" applyNumberFormat="1" applyFont="1" applyFill="1" applyBorder="1" applyAlignment="1">
      <alignment horizontal="center" vertical="center" wrapText="1"/>
    </xf>
    <xf numFmtId="49" fontId="18" fillId="3" borderId="7" xfId="0" applyNumberFormat="1" applyFont="1" applyFill="1" applyBorder="1" applyAlignment="1">
      <alignment horizontal="center" vertical="center"/>
    </xf>
    <xf numFmtId="49" fontId="18" fillId="3" borderId="7" xfId="0" applyNumberFormat="1" applyFont="1" applyFill="1" applyBorder="1" applyAlignment="1">
      <alignment horizontal="center" vertical="center" wrapText="1"/>
    </xf>
    <xf numFmtId="41" fontId="4" fillId="2" borderId="61" xfId="1" applyFont="1" applyFill="1" applyBorder="1" applyAlignment="1">
      <alignment horizontal="right" vertical="center" wrapText="1"/>
    </xf>
    <xf numFmtId="41" fontId="4" fillId="2" borderId="48" xfId="1" applyFont="1" applyFill="1" applyBorder="1" applyAlignment="1"/>
    <xf numFmtId="41" fontId="4" fillId="2" borderId="62" xfId="1" applyFont="1" applyFill="1" applyBorder="1" applyAlignment="1"/>
    <xf numFmtId="0" fontId="4" fillId="2" borderId="48" xfId="0" applyNumberFormat="1" applyFont="1" applyFill="1" applyBorder="1" applyAlignment="1">
      <alignment horizontal="center"/>
    </xf>
    <xf numFmtId="41" fontId="12" fillId="2" borderId="5" xfId="0" applyNumberFormat="1" applyFont="1" applyFill="1" applyBorder="1" applyAlignment="1">
      <alignment vertical="center"/>
    </xf>
    <xf numFmtId="49" fontId="4" fillId="2" borderId="49" xfId="0" applyNumberFormat="1" applyFont="1" applyFill="1" applyBorder="1" applyAlignment="1">
      <alignment wrapText="1"/>
    </xf>
    <xf numFmtId="49" fontId="4" fillId="2" borderId="49" xfId="0" applyNumberFormat="1" applyFont="1" applyFill="1" applyBorder="1" applyAlignment="1">
      <alignment horizontal="center"/>
    </xf>
    <xf numFmtId="49" fontId="4" fillId="2" borderId="49" xfId="0" applyNumberFormat="1" applyFont="1" applyFill="1" applyBorder="1" applyAlignment="1">
      <alignment horizontal="center" wrapText="1"/>
    </xf>
    <xf numFmtId="49" fontId="12" fillId="8" borderId="14" xfId="0" applyNumberFormat="1" applyFont="1" applyFill="1" applyBorder="1" applyAlignment="1">
      <alignment horizontal="center" vertical="center"/>
    </xf>
    <xf numFmtId="49" fontId="16" fillId="2" borderId="66" xfId="0" applyNumberFormat="1" applyFont="1" applyFill="1" applyBorder="1" applyAlignment="1">
      <alignment horizontal="right"/>
    </xf>
    <xf numFmtId="49" fontId="4" fillId="2" borderId="67" xfId="0" applyNumberFormat="1" applyFont="1" applyFill="1" applyBorder="1" applyAlignment="1">
      <alignment horizontal="right" vertical="center" wrapText="1"/>
    </xf>
    <xf numFmtId="49" fontId="4" fillId="2" borderId="67" xfId="0" applyNumberFormat="1" applyFont="1" applyFill="1" applyBorder="1" applyAlignment="1">
      <alignment horizontal="right"/>
    </xf>
    <xf numFmtId="49" fontId="4" fillId="2" borderId="67" xfId="0" applyNumberFormat="1" applyFont="1" applyFill="1" applyBorder="1" applyAlignment="1">
      <alignment horizontal="right" wrapText="1"/>
    </xf>
    <xf numFmtId="14" fontId="4" fillId="2" borderId="68" xfId="0" applyNumberFormat="1" applyFont="1" applyFill="1" applyBorder="1" applyAlignment="1">
      <alignment horizontal="right"/>
    </xf>
    <xf numFmtId="49" fontId="1" fillId="3" borderId="48" xfId="0" applyNumberFormat="1" applyFont="1" applyFill="1" applyBorder="1" applyAlignment="1">
      <alignment vertical="center" wrapText="1"/>
    </xf>
    <xf numFmtId="49" fontId="4" fillId="2" borderId="48" xfId="0" applyNumberFormat="1" applyFont="1" applyFill="1" applyBorder="1" applyAlignment="1">
      <alignment vertical="center" wrapText="1"/>
    </xf>
    <xf numFmtId="49" fontId="17" fillId="9" borderId="32" xfId="0" applyNumberFormat="1" applyFont="1" applyFill="1" applyBorder="1" applyAlignment="1">
      <alignment vertical="center"/>
    </xf>
    <xf numFmtId="0" fontId="12" fillId="9" borderId="33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6" xfId="0" applyNumberFormat="1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  <xf numFmtId="0" fontId="6" fillId="4" borderId="58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6959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zoomScale="98" zoomScaleNormal="98" workbookViewId="0">
      <selection activeCell="K6" sqref="K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39"/>
      <c r="C8" s="139"/>
      <c r="D8" s="2"/>
      <c r="E8" s="3"/>
      <c r="F8" s="3"/>
      <c r="G8" s="3"/>
    </row>
    <row r="9" spans="1:7" ht="12" customHeight="1" x14ac:dyDescent="0.25">
      <c r="A9" s="35"/>
      <c r="B9" s="165" t="s">
        <v>0</v>
      </c>
      <c r="C9" s="160" t="s">
        <v>85</v>
      </c>
      <c r="D9" s="137"/>
      <c r="E9" s="171" t="s">
        <v>1</v>
      </c>
      <c r="F9" s="172"/>
      <c r="G9" s="5">
        <v>15</v>
      </c>
    </row>
    <row r="10" spans="1:7" ht="15" x14ac:dyDescent="0.25">
      <c r="A10" s="35"/>
      <c r="B10" s="166" t="s">
        <v>2</v>
      </c>
      <c r="C10" s="161" t="s">
        <v>86</v>
      </c>
      <c r="D10" s="138"/>
      <c r="E10" s="169" t="s">
        <v>3</v>
      </c>
      <c r="F10" s="170"/>
      <c r="G10" s="6" t="s">
        <v>107</v>
      </c>
    </row>
    <row r="11" spans="1:7" ht="15" x14ac:dyDescent="0.25">
      <c r="A11" s="35"/>
      <c r="B11" s="166" t="s">
        <v>4</v>
      </c>
      <c r="C11" s="162" t="s">
        <v>106</v>
      </c>
      <c r="D11" s="138"/>
      <c r="E11" s="169" t="s">
        <v>5</v>
      </c>
      <c r="F11" s="170"/>
      <c r="G11" s="80">
        <v>130000</v>
      </c>
    </row>
    <row r="12" spans="1:7" ht="11.25" customHeight="1" x14ac:dyDescent="0.25">
      <c r="A12" s="35"/>
      <c r="B12" s="166" t="s">
        <v>6</v>
      </c>
      <c r="C12" s="163" t="s">
        <v>64</v>
      </c>
      <c r="D12" s="138"/>
      <c r="E12" s="8" t="s">
        <v>7</v>
      </c>
      <c r="F12" s="9"/>
      <c r="G12" s="10">
        <f>G9*G11</f>
        <v>1950000</v>
      </c>
    </row>
    <row r="13" spans="1:7" ht="23.25" customHeight="1" x14ac:dyDescent="0.25">
      <c r="A13" s="35"/>
      <c r="B13" s="166" t="s">
        <v>8</v>
      </c>
      <c r="C13" s="162" t="s">
        <v>82</v>
      </c>
      <c r="D13" s="138"/>
      <c r="E13" s="169" t="s">
        <v>9</v>
      </c>
      <c r="F13" s="170"/>
      <c r="G13" s="7" t="s">
        <v>65</v>
      </c>
    </row>
    <row r="14" spans="1:7" ht="13.5" customHeight="1" x14ac:dyDescent="0.25">
      <c r="A14" s="35"/>
      <c r="B14" s="166" t="s">
        <v>10</v>
      </c>
      <c r="C14" s="162" t="s">
        <v>82</v>
      </c>
      <c r="D14" s="138"/>
      <c r="E14" s="169" t="s">
        <v>11</v>
      </c>
      <c r="F14" s="170"/>
      <c r="G14" s="6" t="s">
        <v>107</v>
      </c>
    </row>
    <row r="15" spans="1:7" ht="16.5" customHeight="1" x14ac:dyDescent="0.25">
      <c r="A15" s="35"/>
      <c r="B15" s="166" t="s">
        <v>12</v>
      </c>
      <c r="C15" s="164" t="s">
        <v>89</v>
      </c>
      <c r="D15" s="138"/>
      <c r="E15" s="173" t="s">
        <v>13</v>
      </c>
      <c r="F15" s="174"/>
      <c r="G15" s="7" t="s">
        <v>108</v>
      </c>
    </row>
    <row r="16" spans="1:7" ht="12" customHeight="1" x14ac:dyDescent="0.25">
      <c r="A16" s="2"/>
      <c r="B16" s="140"/>
      <c r="C16" s="141"/>
      <c r="D16" s="87"/>
      <c r="E16" s="88"/>
      <c r="F16" s="88"/>
      <c r="G16" s="89"/>
    </row>
    <row r="17" spans="1:255" ht="12" customHeight="1" x14ac:dyDescent="0.25">
      <c r="A17" s="35"/>
      <c r="B17" s="175" t="s">
        <v>14</v>
      </c>
      <c r="C17" s="176"/>
      <c r="D17" s="176"/>
      <c r="E17" s="176"/>
      <c r="F17" s="176"/>
      <c r="G17" s="177"/>
    </row>
    <row r="18" spans="1:255" ht="12" customHeight="1" x14ac:dyDescent="0.25">
      <c r="A18" s="2"/>
      <c r="B18" s="90"/>
      <c r="C18" s="91"/>
      <c r="D18" s="91"/>
      <c r="E18" s="91"/>
      <c r="F18" s="92"/>
      <c r="G18" s="92"/>
    </row>
    <row r="19" spans="1:255" ht="12" customHeight="1" x14ac:dyDescent="0.25">
      <c r="A19" s="4"/>
      <c r="B19" s="93" t="s">
        <v>15</v>
      </c>
      <c r="C19" s="94"/>
      <c r="D19" s="95"/>
      <c r="E19" s="95"/>
      <c r="F19" s="95"/>
      <c r="G19" s="95"/>
    </row>
    <row r="20" spans="1:255" ht="24" customHeight="1" x14ac:dyDescent="0.25">
      <c r="A20" s="35"/>
      <c r="B20" s="148" t="s">
        <v>16</v>
      </c>
      <c r="C20" s="148" t="s">
        <v>17</v>
      </c>
      <c r="D20" s="148" t="s">
        <v>18</v>
      </c>
      <c r="E20" s="148" t="s">
        <v>19</v>
      </c>
      <c r="F20" s="148" t="s">
        <v>20</v>
      </c>
      <c r="G20" s="148" t="s">
        <v>21</v>
      </c>
    </row>
    <row r="21" spans="1:255" ht="12.75" customHeight="1" x14ac:dyDescent="0.25">
      <c r="A21" s="35"/>
      <c r="B21" s="96" t="s">
        <v>87</v>
      </c>
      <c r="C21" s="97" t="s">
        <v>22</v>
      </c>
      <c r="D21" s="98">
        <v>2</v>
      </c>
      <c r="E21" s="97" t="s">
        <v>90</v>
      </c>
      <c r="F21" s="99">
        <v>20000</v>
      </c>
      <c r="G21" s="99">
        <f>(D21*F21)</f>
        <v>40000</v>
      </c>
    </row>
    <row r="22" spans="1:255" ht="15" customHeight="1" x14ac:dyDescent="0.25">
      <c r="A22" s="35"/>
      <c r="B22" s="83" t="s">
        <v>110</v>
      </c>
      <c r="C22" s="84" t="s">
        <v>22</v>
      </c>
      <c r="D22" s="85">
        <v>5</v>
      </c>
      <c r="E22" s="84" t="s">
        <v>91</v>
      </c>
      <c r="F22" s="86">
        <v>20000</v>
      </c>
      <c r="G22" s="86">
        <f>(D22*F22)</f>
        <v>100000</v>
      </c>
    </row>
    <row r="23" spans="1:255" ht="12.75" customHeight="1" x14ac:dyDescent="0.25">
      <c r="A23" s="35"/>
      <c r="B23" s="83" t="s">
        <v>111</v>
      </c>
      <c r="C23" s="84" t="s">
        <v>22</v>
      </c>
      <c r="D23" s="85">
        <v>2</v>
      </c>
      <c r="E23" s="84" t="s">
        <v>109</v>
      </c>
      <c r="F23" s="86">
        <v>20000</v>
      </c>
      <c r="G23" s="86">
        <f>(D23*F23)</f>
        <v>40000</v>
      </c>
    </row>
    <row r="24" spans="1:255" ht="12.75" customHeight="1" x14ac:dyDescent="0.25">
      <c r="A24" s="79"/>
      <c r="B24" s="83" t="s">
        <v>92</v>
      </c>
      <c r="C24" s="84" t="s">
        <v>22</v>
      </c>
      <c r="D24" s="85">
        <v>1</v>
      </c>
      <c r="E24" s="84" t="s">
        <v>93</v>
      </c>
      <c r="F24" s="86">
        <v>20000</v>
      </c>
      <c r="G24" s="86">
        <f t="shared" ref="G24:G25" si="0">(D24*F24)</f>
        <v>20000</v>
      </c>
    </row>
    <row r="25" spans="1:255" ht="11.25" customHeight="1" x14ac:dyDescent="0.25">
      <c r="A25" s="78"/>
      <c r="B25" s="100" t="s">
        <v>112</v>
      </c>
      <c r="C25" s="101" t="s">
        <v>22</v>
      </c>
      <c r="D25" s="102">
        <v>5</v>
      </c>
      <c r="E25" s="101" t="s">
        <v>94</v>
      </c>
      <c r="F25" s="103">
        <v>20000</v>
      </c>
      <c r="G25" s="103">
        <f t="shared" si="0"/>
        <v>100000</v>
      </c>
    </row>
    <row r="26" spans="1:255" ht="12.75" customHeight="1" x14ac:dyDescent="0.25">
      <c r="A26" s="35"/>
      <c r="B26" s="105" t="s">
        <v>23</v>
      </c>
      <c r="C26" s="106"/>
      <c r="D26" s="106"/>
      <c r="E26" s="106"/>
      <c r="F26" s="107"/>
      <c r="G26" s="108">
        <f>SUM(G21:G25)</f>
        <v>300000</v>
      </c>
    </row>
    <row r="27" spans="1:255" ht="12" customHeight="1" x14ac:dyDescent="0.25">
      <c r="A27" s="2"/>
      <c r="B27" s="90"/>
      <c r="C27" s="92"/>
      <c r="D27" s="92"/>
      <c r="E27" s="92"/>
      <c r="F27" s="104"/>
      <c r="G27" s="104"/>
    </row>
    <row r="28" spans="1:255" ht="12" customHeight="1" x14ac:dyDescent="0.25">
      <c r="A28" s="4"/>
      <c r="B28" s="12" t="s">
        <v>24</v>
      </c>
      <c r="C28" s="13"/>
      <c r="D28" s="14"/>
      <c r="E28" s="14"/>
      <c r="F28" s="15"/>
      <c r="G28" s="15"/>
    </row>
    <row r="29" spans="1:255" ht="24" customHeight="1" x14ac:dyDescent="0.25">
      <c r="A29" s="4"/>
      <c r="B29" s="149" t="s">
        <v>16</v>
      </c>
      <c r="C29" s="150" t="s">
        <v>17</v>
      </c>
      <c r="D29" s="150" t="s">
        <v>18</v>
      </c>
      <c r="E29" s="149" t="s">
        <v>19</v>
      </c>
      <c r="F29" s="150" t="s">
        <v>20</v>
      </c>
      <c r="G29" s="149" t="s">
        <v>21</v>
      </c>
    </row>
    <row r="30" spans="1:255" ht="12" customHeight="1" x14ac:dyDescent="0.25">
      <c r="A30" s="35"/>
      <c r="B30" s="116" t="s">
        <v>66</v>
      </c>
      <c r="C30" s="117" t="s">
        <v>78</v>
      </c>
      <c r="D30" s="117">
        <v>1</v>
      </c>
      <c r="E30" s="117" t="s">
        <v>77</v>
      </c>
      <c r="F30" s="118">
        <v>30000</v>
      </c>
      <c r="G30" s="118">
        <f>D30*F30</f>
        <v>30000</v>
      </c>
    </row>
    <row r="31" spans="1:255" ht="12" customHeight="1" x14ac:dyDescent="0.25">
      <c r="A31" s="4"/>
      <c r="B31" s="145" t="s">
        <v>25</v>
      </c>
      <c r="C31" s="146"/>
      <c r="D31" s="146"/>
      <c r="E31" s="146"/>
      <c r="F31" s="147" t="s">
        <v>76</v>
      </c>
      <c r="G31" s="147">
        <f>SUM(G30:G30)</f>
        <v>30000</v>
      </c>
    </row>
    <row r="32" spans="1:255" s="115" customFormat="1" ht="12" customHeight="1" x14ac:dyDescent="0.25">
      <c r="A32" s="109"/>
      <c r="B32" s="110"/>
      <c r="C32" s="111"/>
      <c r="D32" s="112"/>
      <c r="E32" s="112"/>
      <c r="F32" s="113"/>
      <c r="G32" s="113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/>
      <c r="GR32" s="114"/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4"/>
      <c r="HG32" s="114"/>
      <c r="HH32" s="114"/>
      <c r="HI32" s="114"/>
      <c r="HJ32" s="114"/>
      <c r="HK32" s="114"/>
      <c r="HL32" s="114"/>
      <c r="HM32" s="114"/>
      <c r="HN32" s="114"/>
      <c r="HO32" s="114"/>
      <c r="HP32" s="114"/>
      <c r="HQ32" s="114"/>
      <c r="HR32" s="114"/>
      <c r="HS32" s="114"/>
      <c r="HT32" s="114"/>
      <c r="HU32" s="114"/>
      <c r="HV32" s="114"/>
      <c r="HW32" s="114"/>
      <c r="HX32" s="114"/>
      <c r="HY32" s="114"/>
      <c r="HZ32" s="114"/>
      <c r="IA32" s="114"/>
      <c r="IB32" s="114"/>
      <c r="IC32" s="114"/>
      <c r="ID32" s="114"/>
      <c r="IE32" s="114"/>
      <c r="IF32" s="114"/>
      <c r="IG32" s="114"/>
      <c r="IH32" s="114"/>
      <c r="II32" s="114"/>
      <c r="IJ32" s="114"/>
      <c r="IK32" s="114"/>
      <c r="IL32" s="114"/>
      <c r="IM32" s="114"/>
      <c r="IN32" s="114"/>
      <c r="IO32" s="114"/>
      <c r="IP32" s="114"/>
      <c r="IQ32" s="114"/>
      <c r="IR32" s="114"/>
      <c r="IS32" s="114"/>
      <c r="IT32" s="114"/>
      <c r="IU32" s="114"/>
    </row>
    <row r="33" spans="1:11" ht="12" customHeight="1" x14ac:dyDescent="0.25">
      <c r="A33" s="4"/>
      <c r="B33" s="12" t="s">
        <v>26</v>
      </c>
      <c r="C33" s="13"/>
      <c r="D33" s="14"/>
      <c r="E33" s="14"/>
      <c r="F33" s="15"/>
      <c r="G33" s="15"/>
    </row>
    <row r="34" spans="1:11" ht="24" customHeight="1" x14ac:dyDescent="0.25">
      <c r="A34" s="4"/>
      <c r="B34" s="149" t="s">
        <v>16</v>
      </c>
      <c r="C34" s="149" t="s">
        <v>17</v>
      </c>
      <c r="D34" s="149" t="s">
        <v>18</v>
      </c>
      <c r="E34" s="149" t="s">
        <v>19</v>
      </c>
      <c r="F34" s="150" t="s">
        <v>20</v>
      </c>
      <c r="G34" s="149" t="s">
        <v>21</v>
      </c>
    </row>
    <row r="35" spans="1:11" ht="12.75" customHeight="1" x14ac:dyDescent="0.25">
      <c r="A35" s="35"/>
      <c r="B35" s="96" t="s">
        <v>67</v>
      </c>
      <c r="C35" s="97" t="s">
        <v>76</v>
      </c>
      <c r="D35" s="142">
        <v>0.4</v>
      </c>
      <c r="E35" s="97" t="s">
        <v>79</v>
      </c>
      <c r="F35" s="99">
        <v>125000</v>
      </c>
      <c r="G35" s="99">
        <f>D35*F35</f>
        <v>50000</v>
      </c>
    </row>
    <row r="36" spans="1:11" ht="12.75" customHeight="1" x14ac:dyDescent="0.25">
      <c r="A36" s="35"/>
      <c r="B36" s="83" t="s">
        <v>113</v>
      </c>
      <c r="C36" s="84" t="s">
        <v>76</v>
      </c>
      <c r="D36" s="143">
        <v>0.8</v>
      </c>
      <c r="E36" s="84" t="s">
        <v>79</v>
      </c>
      <c r="F36" s="86">
        <v>125000</v>
      </c>
      <c r="G36" s="86">
        <f t="shared" ref="G36:G41" si="1">D36*F36</f>
        <v>100000</v>
      </c>
    </row>
    <row r="37" spans="1:11" ht="12.75" customHeight="1" x14ac:dyDescent="0.25">
      <c r="A37" s="35"/>
      <c r="B37" s="83" t="s">
        <v>68</v>
      </c>
      <c r="C37" s="84" t="s">
        <v>76</v>
      </c>
      <c r="D37" s="143">
        <v>0.3</v>
      </c>
      <c r="E37" s="84" t="s">
        <v>79</v>
      </c>
      <c r="F37" s="86">
        <v>125000</v>
      </c>
      <c r="G37" s="86">
        <f t="shared" si="1"/>
        <v>37500</v>
      </c>
    </row>
    <row r="38" spans="1:11" ht="12.75" customHeight="1" x14ac:dyDescent="0.25">
      <c r="A38" s="35"/>
      <c r="B38" s="83" t="s">
        <v>114</v>
      </c>
      <c r="C38" s="84" t="s">
        <v>76</v>
      </c>
      <c r="D38" s="143">
        <v>0.2</v>
      </c>
      <c r="E38" s="84" t="s">
        <v>81</v>
      </c>
      <c r="F38" s="86">
        <v>125000</v>
      </c>
      <c r="G38" s="86">
        <f t="shared" si="1"/>
        <v>25000</v>
      </c>
    </row>
    <row r="39" spans="1:11" ht="12.75" customHeight="1" x14ac:dyDescent="0.25">
      <c r="A39" s="35"/>
      <c r="B39" s="83" t="s">
        <v>88</v>
      </c>
      <c r="C39" s="84" t="s">
        <v>76</v>
      </c>
      <c r="D39" s="143">
        <v>0.2</v>
      </c>
      <c r="E39" s="84" t="s">
        <v>95</v>
      </c>
      <c r="F39" s="86">
        <v>125000</v>
      </c>
      <c r="G39" s="86">
        <f t="shared" si="1"/>
        <v>25000</v>
      </c>
    </row>
    <row r="40" spans="1:11" ht="12.75" customHeight="1" x14ac:dyDescent="0.25">
      <c r="A40" s="35"/>
      <c r="B40" s="83" t="s">
        <v>115</v>
      </c>
      <c r="C40" s="84" t="s">
        <v>76</v>
      </c>
      <c r="D40" s="143">
        <v>0.2</v>
      </c>
      <c r="E40" s="84" t="s">
        <v>94</v>
      </c>
      <c r="F40" s="86">
        <v>125000</v>
      </c>
      <c r="G40" s="86">
        <f t="shared" si="1"/>
        <v>25000</v>
      </c>
    </row>
    <row r="41" spans="1:11" ht="12.75" customHeight="1" x14ac:dyDescent="0.25">
      <c r="A41" s="35"/>
      <c r="B41" s="100" t="s">
        <v>73</v>
      </c>
      <c r="C41" s="101" t="s">
        <v>76</v>
      </c>
      <c r="D41" s="144">
        <v>0.2</v>
      </c>
      <c r="E41" s="101" t="s">
        <v>96</v>
      </c>
      <c r="F41" s="103">
        <v>125000</v>
      </c>
      <c r="G41" s="103">
        <f t="shared" si="1"/>
        <v>25000</v>
      </c>
    </row>
    <row r="42" spans="1:11" ht="12.75" customHeight="1" x14ac:dyDescent="0.25">
      <c r="A42" s="4"/>
      <c r="B42" s="145" t="s">
        <v>27</v>
      </c>
      <c r="C42" s="21"/>
      <c r="D42" s="21"/>
      <c r="E42" s="21"/>
      <c r="F42" s="22"/>
      <c r="G42" s="81">
        <f>SUM(G35:G41)</f>
        <v>287500</v>
      </c>
    </row>
    <row r="43" spans="1:11" ht="12" customHeight="1" x14ac:dyDescent="0.25">
      <c r="A43" s="2"/>
      <c r="B43" s="18"/>
      <c r="C43" s="19"/>
      <c r="D43" s="19"/>
      <c r="E43" s="19"/>
      <c r="F43" s="20"/>
      <c r="G43" s="20"/>
    </row>
    <row r="44" spans="1:11" ht="12" customHeight="1" x14ac:dyDescent="0.25">
      <c r="A44" s="4"/>
      <c r="B44" s="12" t="s">
        <v>28</v>
      </c>
      <c r="C44" s="13"/>
      <c r="D44" s="14"/>
      <c r="E44" s="14"/>
      <c r="F44" s="15"/>
      <c r="G44" s="15"/>
    </row>
    <row r="45" spans="1:11" ht="24" customHeight="1" x14ac:dyDescent="0.25">
      <c r="A45" s="4"/>
      <c r="B45" s="130" t="s">
        <v>29</v>
      </c>
      <c r="C45" s="130" t="s">
        <v>30</v>
      </c>
      <c r="D45" s="130" t="s">
        <v>31</v>
      </c>
      <c r="E45" s="130" t="s">
        <v>19</v>
      </c>
      <c r="F45" s="130" t="s">
        <v>20</v>
      </c>
      <c r="G45" s="130" t="s">
        <v>21</v>
      </c>
      <c r="K45" s="78"/>
    </row>
    <row r="46" spans="1:11" ht="12.75" customHeight="1" x14ac:dyDescent="0.25">
      <c r="A46" s="35"/>
      <c r="B46" s="124" t="s">
        <v>69</v>
      </c>
      <c r="C46" s="125" t="s">
        <v>63</v>
      </c>
      <c r="D46" s="125">
        <v>80</v>
      </c>
      <c r="E46" s="125" t="s">
        <v>79</v>
      </c>
      <c r="F46" s="126">
        <v>1500</v>
      </c>
      <c r="G46" s="151">
        <f>D46*F46</f>
        <v>120000</v>
      </c>
      <c r="K46" s="78"/>
    </row>
    <row r="47" spans="1:11" ht="12.75" customHeight="1" x14ac:dyDescent="0.25">
      <c r="A47" s="35"/>
      <c r="B47" s="119" t="s">
        <v>70</v>
      </c>
      <c r="C47" s="120"/>
      <c r="D47" s="154"/>
      <c r="E47" s="120"/>
      <c r="F47" s="121"/>
      <c r="G47" s="152"/>
    </row>
    <row r="48" spans="1:11" ht="12.75" customHeight="1" x14ac:dyDescent="0.25">
      <c r="A48" s="35"/>
      <c r="B48" s="122" t="s">
        <v>71</v>
      </c>
      <c r="C48" s="120" t="s">
        <v>63</v>
      </c>
      <c r="D48" s="154">
        <v>300</v>
      </c>
      <c r="E48" s="120" t="s">
        <v>79</v>
      </c>
      <c r="F48" s="121">
        <v>432</v>
      </c>
      <c r="G48" s="152">
        <f>(D48*F48)</f>
        <v>129600</v>
      </c>
    </row>
    <row r="49" spans="1:7" ht="12.75" customHeight="1" x14ac:dyDescent="0.25">
      <c r="A49" s="35"/>
      <c r="B49" s="119" t="s">
        <v>62</v>
      </c>
      <c r="C49" s="123"/>
      <c r="D49" s="123"/>
      <c r="E49" s="123"/>
      <c r="F49" s="121"/>
      <c r="G49" s="152"/>
    </row>
    <row r="50" spans="1:7" ht="12.75" customHeight="1" x14ac:dyDescent="0.25">
      <c r="A50" s="35"/>
      <c r="B50" s="122" t="s">
        <v>97</v>
      </c>
      <c r="C50" s="120" t="s">
        <v>116</v>
      </c>
      <c r="D50" s="154">
        <v>0.4</v>
      </c>
      <c r="E50" s="120" t="s">
        <v>80</v>
      </c>
      <c r="F50" s="121">
        <v>42000</v>
      </c>
      <c r="G50" s="152">
        <f>D51*F51</f>
        <v>10000</v>
      </c>
    </row>
    <row r="51" spans="1:7" ht="12.75" customHeight="1" x14ac:dyDescent="0.25">
      <c r="A51" s="35"/>
      <c r="B51" s="122" t="s">
        <v>72</v>
      </c>
      <c r="C51" s="123" t="s">
        <v>116</v>
      </c>
      <c r="D51" s="123">
        <v>1</v>
      </c>
      <c r="E51" s="123" t="s">
        <v>81</v>
      </c>
      <c r="F51" s="121">
        <v>10000</v>
      </c>
      <c r="G51" s="152">
        <f>(D51*F51)</f>
        <v>10000</v>
      </c>
    </row>
    <row r="52" spans="1:7" ht="12.75" customHeight="1" x14ac:dyDescent="0.25">
      <c r="A52" s="35"/>
      <c r="B52" s="119" t="s">
        <v>98</v>
      </c>
      <c r="C52" s="123"/>
      <c r="D52" s="123"/>
      <c r="E52" s="123"/>
      <c r="F52" s="121"/>
      <c r="G52" s="152"/>
    </row>
    <row r="53" spans="1:7" ht="12.75" customHeight="1" x14ac:dyDescent="0.25">
      <c r="A53" s="35"/>
      <c r="B53" s="122" t="s">
        <v>99</v>
      </c>
      <c r="C53" s="123" t="s">
        <v>63</v>
      </c>
      <c r="D53" s="123">
        <v>2</v>
      </c>
      <c r="E53" s="123" t="s">
        <v>81</v>
      </c>
      <c r="F53" s="121">
        <v>5000</v>
      </c>
      <c r="G53" s="152">
        <f t="shared" ref="G53:G57" si="2">(D53*F53)</f>
        <v>10000</v>
      </c>
    </row>
    <row r="54" spans="1:7" ht="12.75" customHeight="1" x14ac:dyDescent="0.25">
      <c r="A54" s="35"/>
      <c r="B54" s="119" t="s">
        <v>100</v>
      </c>
      <c r="C54" s="123"/>
      <c r="D54" s="123"/>
      <c r="E54" s="123"/>
      <c r="F54" s="121"/>
      <c r="G54" s="152"/>
    </row>
    <row r="55" spans="1:7" ht="12.75" customHeight="1" x14ac:dyDescent="0.25">
      <c r="A55" s="35"/>
      <c r="B55" s="122" t="s">
        <v>101</v>
      </c>
      <c r="C55" s="123" t="s">
        <v>116</v>
      </c>
      <c r="D55" s="123">
        <v>0.5</v>
      </c>
      <c r="E55" s="123" t="s">
        <v>102</v>
      </c>
      <c r="F55" s="121">
        <v>35500</v>
      </c>
      <c r="G55" s="152">
        <f t="shared" si="2"/>
        <v>17750</v>
      </c>
    </row>
    <row r="56" spans="1:7" ht="12.75" customHeight="1" x14ac:dyDescent="0.25">
      <c r="A56" s="35"/>
      <c r="B56" s="119" t="s">
        <v>103</v>
      </c>
      <c r="C56" s="123"/>
      <c r="D56" s="123"/>
      <c r="E56" s="123"/>
      <c r="F56" s="121"/>
      <c r="G56" s="152"/>
    </row>
    <row r="57" spans="1:7" ht="12.75" customHeight="1" x14ac:dyDescent="0.25">
      <c r="A57" s="35"/>
      <c r="B57" s="127" t="s">
        <v>104</v>
      </c>
      <c r="C57" s="128" t="s">
        <v>116</v>
      </c>
      <c r="D57" s="128">
        <v>3</v>
      </c>
      <c r="E57" s="128" t="s">
        <v>105</v>
      </c>
      <c r="F57" s="129">
        <v>6500</v>
      </c>
      <c r="G57" s="153">
        <f t="shared" si="2"/>
        <v>19500</v>
      </c>
    </row>
    <row r="58" spans="1:7" ht="13.5" customHeight="1" x14ac:dyDescent="0.25">
      <c r="A58" s="4"/>
      <c r="B58" s="145" t="s">
        <v>32</v>
      </c>
      <c r="C58" s="21"/>
      <c r="D58" s="21"/>
      <c r="E58" s="21"/>
      <c r="F58" s="22"/>
      <c r="G58" s="81">
        <f>SUM(G46:G57)</f>
        <v>316850</v>
      </c>
    </row>
    <row r="59" spans="1:7" ht="12" customHeight="1" x14ac:dyDescent="0.25">
      <c r="A59" s="2"/>
      <c r="B59" s="18"/>
      <c r="C59" s="19"/>
      <c r="D59" s="19"/>
      <c r="E59" s="23"/>
      <c r="F59" s="20"/>
      <c r="G59" s="20"/>
    </row>
    <row r="60" spans="1:7" ht="12" customHeight="1" x14ac:dyDescent="0.25">
      <c r="A60" s="4"/>
      <c r="B60" s="12" t="s">
        <v>33</v>
      </c>
      <c r="C60" s="13"/>
      <c r="D60" s="14"/>
      <c r="E60" s="14"/>
      <c r="F60" s="15"/>
      <c r="G60" s="15"/>
    </row>
    <row r="61" spans="1:7" ht="24" customHeight="1" x14ac:dyDescent="0.25">
      <c r="A61" s="4"/>
      <c r="B61" s="16" t="s">
        <v>34</v>
      </c>
      <c r="C61" s="17" t="s">
        <v>30</v>
      </c>
      <c r="D61" s="17" t="s">
        <v>31</v>
      </c>
      <c r="E61" s="16" t="s">
        <v>19</v>
      </c>
      <c r="F61" s="17" t="s">
        <v>20</v>
      </c>
      <c r="G61" s="16" t="s">
        <v>21</v>
      </c>
    </row>
    <row r="62" spans="1:7" ht="12.75" customHeight="1" x14ac:dyDescent="0.25">
      <c r="A62" s="11"/>
      <c r="B62" s="131" t="s">
        <v>74</v>
      </c>
      <c r="C62" s="132" t="s">
        <v>118</v>
      </c>
      <c r="D62" s="133">
        <v>60</v>
      </c>
      <c r="E62" s="134" t="s">
        <v>117</v>
      </c>
      <c r="F62" s="133">
        <v>150</v>
      </c>
      <c r="G62" s="133">
        <f>D62*F62</f>
        <v>9000</v>
      </c>
    </row>
    <row r="63" spans="1:7" ht="12.75" customHeight="1" x14ac:dyDescent="0.25">
      <c r="A63" s="11"/>
      <c r="B63" s="156" t="s">
        <v>75</v>
      </c>
      <c r="C63" s="157" t="s">
        <v>119</v>
      </c>
      <c r="D63" s="135">
        <v>1</v>
      </c>
      <c r="E63" s="158" t="s">
        <v>117</v>
      </c>
      <c r="F63" s="135">
        <v>6000</v>
      </c>
      <c r="G63" s="135">
        <f>D63*F63</f>
        <v>6000</v>
      </c>
    </row>
    <row r="64" spans="1:7" ht="13.5" customHeight="1" x14ac:dyDescent="0.25">
      <c r="A64" s="4"/>
      <c r="B64" s="145" t="s">
        <v>35</v>
      </c>
      <c r="C64" s="21"/>
      <c r="D64" s="21"/>
      <c r="E64" s="21"/>
      <c r="F64" s="22"/>
      <c r="G64" s="81">
        <f>SUM(G62:G63)</f>
        <v>15000</v>
      </c>
    </row>
    <row r="65" spans="1:7" ht="12" customHeight="1" x14ac:dyDescent="0.25">
      <c r="A65" s="2"/>
      <c r="B65" s="38"/>
      <c r="C65" s="38"/>
      <c r="D65" s="38"/>
      <c r="E65" s="38"/>
      <c r="F65" s="39"/>
      <c r="G65" s="39"/>
    </row>
    <row r="66" spans="1:7" ht="12" customHeight="1" x14ac:dyDescent="0.25">
      <c r="A66" s="35"/>
      <c r="B66" s="40" t="s">
        <v>36</v>
      </c>
      <c r="C66" s="41"/>
      <c r="D66" s="41"/>
      <c r="E66" s="41"/>
      <c r="F66" s="41"/>
      <c r="G66" s="42">
        <f>G26+G31+G42+G58+G64</f>
        <v>949350</v>
      </c>
    </row>
    <row r="67" spans="1:7" ht="12" customHeight="1" x14ac:dyDescent="0.25">
      <c r="A67" s="35"/>
      <c r="B67" s="43" t="s">
        <v>37</v>
      </c>
      <c r="C67" s="25"/>
      <c r="D67" s="25"/>
      <c r="E67" s="25"/>
      <c r="F67" s="25"/>
      <c r="G67" s="44">
        <f>G66*0.05</f>
        <v>47467.5</v>
      </c>
    </row>
    <row r="68" spans="1:7" ht="12" customHeight="1" x14ac:dyDescent="0.25">
      <c r="A68" s="35"/>
      <c r="B68" s="45" t="s">
        <v>38</v>
      </c>
      <c r="C68" s="24"/>
      <c r="D68" s="24"/>
      <c r="E68" s="24"/>
      <c r="F68" s="24"/>
      <c r="G68" s="46">
        <f>G67+G66</f>
        <v>996817.5</v>
      </c>
    </row>
    <row r="69" spans="1:7" ht="12" customHeight="1" x14ac:dyDescent="0.25">
      <c r="A69" s="35"/>
      <c r="B69" s="43" t="s">
        <v>39</v>
      </c>
      <c r="C69" s="25"/>
      <c r="D69" s="25"/>
      <c r="E69" s="25"/>
      <c r="F69" s="25"/>
      <c r="G69" s="44">
        <f>G12</f>
        <v>1950000</v>
      </c>
    </row>
    <row r="70" spans="1:7" ht="12" customHeight="1" x14ac:dyDescent="0.25">
      <c r="A70" s="35"/>
      <c r="B70" s="47" t="s">
        <v>40</v>
      </c>
      <c r="C70" s="48"/>
      <c r="D70" s="48"/>
      <c r="E70" s="48"/>
      <c r="F70" s="48"/>
      <c r="G70" s="49">
        <f>G69-G68</f>
        <v>953182.5</v>
      </c>
    </row>
    <row r="71" spans="1:7" ht="12" customHeight="1" x14ac:dyDescent="0.25">
      <c r="A71" s="35"/>
      <c r="B71" s="36" t="s">
        <v>41</v>
      </c>
      <c r="C71" s="37"/>
      <c r="D71" s="37"/>
      <c r="E71" s="37"/>
      <c r="F71" s="37"/>
      <c r="G71" s="32"/>
    </row>
    <row r="72" spans="1:7" ht="12.75" customHeight="1" thickBot="1" x14ac:dyDescent="0.3">
      <c r="A72" s="35"/>
      <c r="B72" s="50"/>
      <c r="C72" s="37"/>
      <c r="D72" s="37"/>
      <c r="E72" s="37"/>
      <c r="F72" s="37"/>
      <c r="G72" s="32"/>
    </row>
    <row r="73" spans="1:7" ht="12" customHeight="1" x14ac:dyDescent="0.25">
      <c r="A73" s="35"/>
      <c r="B73" s="62" t="s">
        <v>42</v>
      </c>
      <c r="C73" s="63"/>
      <c r="D73" s="63"/>
      <c r="E73" s="63"/>
      <c r="F73" s="64"/>
      <c r="G73" s="32"/>
    </row>
    <row r="74" spans="1:7" ht="12" customHeight="1" x14ac:dyDescent="0.25">
      <c r="A74" s="35"/>
      <c r="B74" s="65" t="s">
        <v>43</v>
      </c>
      <c r="C74" s="34"/>
      <c r="D74" s="34"/>
      <c r="E74" s="34"/>
      <c r="F74" s="66"/>
      <c r="G74" s="32"/>
    </row>
    <row r="75" spans="1:7" ht="12" customHeight="1" x14ac:dyDescent="0.25">
      <c r="A75" s="35"/>
      <c r="B75" s="65" t="s">
        <v>44</v>
      </c>
      <c r="C75" s="34"/>
      <c r="D75" s="34"/>
      <c r="E75" s="34"/>
      <c r="F75" s="66"/>
      <c r="G75" s="32"/>
    </row>
    <row r="76" spans="1:7" ht="12" customHeight="1" x14ac:dyDescent="0.25">
      <c r="A76" s="35"/>
      <c r="B76" s="65" t="s">
        <v>45</v>
      </c>
      <c r="C76" s="34"/>
      <c r="D76" s="34"/>
      <c r="E76" s="34"/>
      <c r="F76" s="66"/>
      <c r="G76" s="32"/>
    </row>
    <row r="77" spans="1:7" ht="12" customHeight="1" x14ac:dyDescent="0.25">
      <c r="A77" s="35"/>
      <c r="B77" s="65" t="s">
        <v>46</v>
      </c>
      <c r="C77" s="34"/>
      <c r="D77" s="34"/>
      <c r="E77" s="34"/>
      <c r="F77" s="66"/>
      <c r="G77" s="32"/>
    </row>
    <row r="78" spans="1:7" ht="12" customHeight="1" x14ac:dyDescent="0.25">
      <c r="A78" s="35"/>
      <c r="B78" s="65" t="s">
        <v>47</v>
      </c>
      <c r="C78" s="34"/>
      <c r="D78" s="34"/>
      <c r="E78" s="34"/>
      <c r="F78" s="66"/>
      <c r="G78" s="32"/>
    </row>
    <row r="79" spans="1:7" ht="12.75" customHeight="1" thickBot="1" x14ac:dyDescent="0.3">
      <c r="A79" s="35"/>
      <c r="B79" s="67" t="s">
        <v>48</v>
      </c>
      <c r="C79" s="68"/>
      <c r="D79" s="68"/>
      <c r="E79" s="68"/>
      <c r="F79" s="69"/>
      <c r="G79" s="32"/>
    </row>
    <row r="80" spans="1:7" ht="12.75" customHeight="1" x14ac:dyDescent="0.25">
      <c r="A80" s="35"/>
      <c r="B80" s="60"/>
      <c r="C80" s="34"/>
      <c r="D80" s="34"/>
      <c r="E80" s="34"/>
      <c r="F80" s="34"/>
      <c r="G80" s="32"/>
    </row>
    <row r="81" spans="1:7" ht="15" customHeight="1" thickBot="1" x14ac:dyDescent="0.3">
      <c r="A81" s="35"/>
      <c r="B81" s="167" t="s">
        <v>49</v>
      </c>
      <c r="C81" s="168"/>
      <c r="D81" s="59"/>
      <c r="E81" s="27"/>
      <c r="F81" s="27"/>
      <c r="G81" s="32"/>
    </row>
    <row r="82" spans="1:7" ht="12" customHeight="1" x14ac:dyDescent="0.25">
      <c r="A82" s="35"/>
      <c r="B82" s="52" t="s">
        <v>34</v>
      </c>
      <c r="C82" s="159" t="s">
        <v>50</v>
      </c>
      <c r="D82" s="53" t="s">
        <v>51</v>
      </c>
      <c r="E82" s="27"/>
      <c r="F82" s="27"/>
      <c r="G82" s="32"/>
    </row>
    <row r="83" spans="1:7" ht="12" customHeight="1" x14ac:dyDescent="0.25">
      <c r="A83" s="35"/>
      <c r="B83" s="54" t="s">
        <v>52</v>
      </c>
      <c r="C83" s="28">
        <f>G26</f>
        <v>300000</v>
      </c>
      <c r="D83" s="55">
        <f>(C83/C89)</f>
        <v>0.30095779819274843</v>
      </c>
      <c r="E83" s="27"/>
      <c r="F83" s="27"/>
      <c r="G83" s="32"/>
    </row>
    <row r="84" spans="1:7" ht="12" customHeight="1" x14ac:dyDescent="0.25">
      <c r="A84" s="35"/>
      <c r="B84" s="54" t="s">
        <v>53</v>
      </c>
      <c r="C84" s="155">
        <f>G31</f>
        <v>30000</v>
      </c>
      <c r="D84" s="55">
        <v>0</v>
      </c>
      <c r="E84" s="27"/>
      <c r="F84" s="27"/>
      <c r="G84" s="32"/>
    </row>
    <row r="85" spans="1:7" ht="12" customHeight="1" x14ac:dyDescent="0.25">
      <c r="A85" s="35"/>
      <c r="B85" s="54" t="s">
        <v>54</v>
      </c>
      <c r="C85" s="28">
        <f>G42</f>
        <v>287500</v>
      </c>
      <c r="D85" s="55">
        <f>(C85/C89)</f>
        <v>0.28841788993471723</v>
      </c>
      <c r="E85" s="27"/>
      <c r="F85" s="27"/>
      <c r="G85" s="32"/>
    </row>
    <row r="86" spans="1:7" ht="12" customHeight="1" x14ac:dyDescent="0.25">
      <c r="A86" s="35"/>
      <c r="B86" s="54" t="s">
        <v>29</v>
      </c>
      <c r="C86" s="28">
        <f>G58</f>
        <v>316850</v>
      </c>
      <c r="D86" s="55">
        <f>(C86/C89)</f>
        <v>0.31786159452457446</v>
      </c>
      <c r="E86" s="27"/>
      <c r="F86" s="27"/>
      <c r="G86" s="32"/>
    </row>
    <row r="87" spans="1:7" ht="12" customHeight="1" x14ac:dyDescent="0.25">
      <c r="A87" s="35"/>
      <c r="B87" s="54" t="s">
        <v>55</v>
      </c>
      <c r="C87" s="29">
        <f>G64</f>
        <v>15000</v>
      </c>
      <c r="D87" s="55">
        <f>(C87/C89)</f>
        <v>1.5047889909637421E-2</v>
      </c>
      <c r="E87" s="31"/>
      <c r="F87" s="31"/>
      <c r="G87" s="32"/>
    </row>
    <row r="88" spans="1:7" ht="12" customHeight="1" x14ac:dyDescent="0.25">
      <c r="A88" s="35"/>
      <c r="B88" s="54" t="s">
        <v>56</v>
      </c>
      <c r="C88" s="29">
        <f>G67</f>
        <v>47467.5</v>
      </c>
      <c r="D88" s="55">
        <f>(C88/C89)</f>
        <v>4.7619047619047616E-2</v>
      </c>
      <c r="E88" s="31"/>
      <c r="F88" s="31"/>
      <c r="G88" s="32"/>
    </row>
    <row r="89" spans="1:7" ht="12.75" customHeight="1" thickBot="1" x14ac:dyDescent="0.3">
      <c r="A89" s="35"/>
      <c r="B89" s="56" t="s">
        <v>57</v>
      </c>
      <c r="C89" s="57">
        <f>SUM(C83:C88)</f>
        <v>996817.5</v>
      </c>
      <c r="D89" s="58">
        <f>SUM(D83:D88)</f>
        <v>0.96990422018072509</v>
      </c>
      <c r="E89" s="31"/>
      <c r="F89" s="31"/>
      <c r="G89" s="32"/>
    </row>
    <row r="90" spans="1:7" ht="12" customHeight="1" x14ac:dyDescent="0.25">
      <c r="A90" s="35"/>
      <c r="B90" s="50"/>
      <c r="C90" s="37"/>
      <c r="D90" s="37"/>
      <c r="E90" s="37"/>
      <c r="F90" s="37"/>
      <c r="G90" s="32"/>
    </row>
    <row r="91" spans="1:7" ht="12.75" customHeight="1" x14ac:dyDescent="0.25">
      <c r="A91" s="35"/>
      <c r="B91" s="51"/>
      <c r="C91" s="37"/>
      <c r="D91" s="37"/>
      <c r="E91" s="37"/>
      <c r="F91" s="37"/>
      <c r="G91" s="32"/>
    </row>
    <row r="92" spans="1:7" ht="12" customHeight="1" thickBot="1" x14ac:dyDescent="0.3">
      <c r="A92" s="26"/>
      <c r="B92" s="71"/>
      <c r="C92" s="72" t="s">
        <v>58</v>
      </c>
      <c r="D92" s="73"/>
      <c r="E92" s="74"/>
      <c r="F92" s="30"/>
      <c r="G92" s="32"/>
    </row>
    <row r="93" spans="1:7" ht="12" customHeight="1" x14ac:dyDescent="0.25">
      <c r="A93" s="35"/>
      <c r="B93" s="75" t="s">
        <v>59</v>
      </c>
      <c r="C93" s="76">
        <v>10</v>
      </c>
      <c r="D93" s="76">
        <v>15</v>
      </c>
      <c r="E93" s="77">
        <v>20</v>
      </c>
      <c r="F93" s="70"/>
      <c r="G93" s="33"/>
    </row>
    <row r="94" spans="1:7" ht="12.75" customHeight="1" thickBot="1" x14ac:dyDescent="0.3">
      <c r="A94" s="35"/>
      <c r="B94" s="56" t="s">
        <v>60</v>
      </c>
      <c r="C94" s="57">
        <f>C89/C93</f>
        <v>99681.75</v>
      </c>
      <c r="D94" s="57">
        <f>C89/D93</f>
        <v>66454.5</v>
      </c>
      <c r="E94" s="136">
        <f>C89/E93</f>
        <v>49840.875</v>
      </c>
      <c r="F94" s="70"/>
      <c r="G94" s="33"/>
    </row>
    <row r="95" spans="1:7" ht="15.6" customHeight="1" x14ac:dyDescent="0.25">
      <c r="A95" s="35"/>
      <c r="B95" s="61" t="s">
        <v>61</v>
      </c>
      <c r="C95" s="34"/>
      <c r="D95" s="34" t="s">
        <v>83</v>
      </c>
      <c r="E95" s="34"/>
      <c r="F95" s="34"/>
      <c r="G95" s="34"/>
    </row>
    <row r="97" spans="4:4" ht="11.25" customHeight="1" x14ac:dyDescent="0.25">
      <c r="D97" s="82" t="s">
        <v>84</v>
      </c>
    </row>
  </sheetData>
  <mergeCells count="8">
    <mergeCell ref="B81:C8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Lenteja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2021-03-22T18:43:19Z</dcterms:modified>
</cp:coreProperties>
</file>