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1\FICHAS TECNICAS\Linares\"/>
    </mc:Choice>
  </mc:AlternateContent>
  <bookViews>
    <workbookView xWindow="-105" yWindow="-105" windowWidth="19425" windowHeight="10425"/>
  </bookViews>
  <sheets>
    <sheet name="Lilium" sheetId="1" r:id="rId1"/>
  </sheets>
  <calcPr calcId="162913"/>
</workbook>
</file>

<file path=xl/calcChain.xml><?xml version="1.0" encoding="utf-8"?>
<calcChain xmlns="http://schemas.openxmlformats.org/spreadsheetml/2006/main">
  <c r="C82" i="1" l="1"/>
  <c r="C81" i="1"/>
  <c r="C79" i="1"/>
  <c r="G25" i="1" l="1"/>
  <c r="G26" i="1"/>
  <c r="G24" i="1" l="1"/>
  <c r="G22" i="1"/>
  <c r="G23" i="1"/>
  <c r="C85" i="1" l="1"/>
  <c r="D82" i="1" s="1"/>
  <c r="G54" i="1"/>
  <c r="G52" i="1"/>
  <c r="G51" i="1"/>
  <c r="G49" i="1"/>
  <c r="G48" i="1"/>
  <c r="G46" i="1"/>
  <c r="G40" i="1"/>
  <c r="G39" i="1"/>
  <c r="G38" i="1"/>
  <c r="G37" i="1"/>
  <c r="G36" i="1"/>
  <c r="G21" i="1"/>
  <c r="G27" i="1" s="1"/>
  <c r="G12" i="1"/>
  <c r="G65" i="1" s="1"/>
  <c r="D79" i="1" l="1"/>
  <c r="D83" i="1"/>
  <c r="D84" i="1"/>
  <c r="D81" i="1"/>
  <c r="G55" i="1"/>
  <c r="G41" i="1"/>
  <c r="D85" i="1" l="1"/>
  <c r="G62" i="1"/>
  <c r="G63" i="1" s="1"/>
  <c r="G64" i="1" s="1"/>
  <c r="D90" i="1" s="1"/>
  <c r="G66" i="1" l="1"/>
  <c r="C90" i="1"/>
  <c r="E90" i="1"/>
</calcChain>
</file>

<file path=xl/sharedStrings.xml><?xml version="1.0" encoding="utf-8"?>
<sst xmlns="http://schemas.openxmlformats.org/spreadsheetml/2006/main" count="149" uniqueCount="109">
  <si>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</si>
  <si>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</si>
  <si>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</si>
  <si>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</si>
  <si>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</si>
  <si>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</si>
  <si>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</si>
  <si>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</si>
  <si>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</si>
  <si>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</si>
  <si>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</si>
  <si>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</si>
  <si>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</si>
  <si>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</si>
  <si>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</si>
  <si>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</si>
  <si>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</si>
  <si>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</si>
  <si>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</si>
  <si>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</si>
  <si>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</si>
  <si>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</si>
  <si>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</si>
  <si>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</si>
  <si>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</si>
  <si>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</si>
  <si>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</si>
  <si>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</si>
  <si>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</si>
  <si>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</si>
  <si>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</si>
  <si>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</si>
  <si>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</si>
  <si>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</si>
  <si>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</si>
  <si>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</si>
  <si>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</si>
  <si>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</si>
  <si>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</si>
  <si>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</si>
  <si>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</si>
  <si>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</si>
  <si>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</si>
  <si>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</si>
  <si>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</si>
  <si>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</si>
  <si>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</si>
  <si>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</si>
  <si>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</si>
  <si>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</si>
  <si>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</si>
  <si>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</si>
  <si>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</si>
  <si>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</si>
  <si>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</si>
  <si>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</si>
  <si>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</si>
  <si>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</si>
  <si>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</si>
  <si>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</si>
  <si>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 xml:space="preserve">SIEMBRA </t>
  </si>
  <si>
    <t>APLICACIÓN FERTILIZANTES</t>
  </si>
  <si>
    <t xml:space="preserve">LILIUM </t>
  </si>
  <si>
    <t>NOV-DIC.</t>
  </si>
  <si>
    <t>MERCADO  LOCAL Y REG.</t>
  </si>
  <si>
    <t>LIMPIA MANUAL</t>
  </si>
  <si>
    <t>APLICACIÓN AGROQUIMIC</t>
  </si>
  <si>
    <t>COSECHA</t>
  </si>
  <si>
    <t>NOV-DIC</t>
  </si>
  <si>
    <t>JUNIO</t>
  </si>
  <si>
    <t>JULIO-NOV</t>
  </si>
  <si>
    <t>ARADURA</t>
  </si>
  <si>
    <t>RASTRAJE (2)</t>
  </si>
  <si>
    <t>MELGADURA</t>
  </si>
  <si>
    <t>CUlTIVADOR APORCA</t>
  </si>
  <si>
    <t>TRAZADO ACEQUIADURA</t>
  </si>
  <si>
    <t>BULBOS</t>
  </si>
  <si>
    <t>AGOSTO</t>
  </si>
  <si>
    <t>ZERO</t>
  </si>
  <si>
    <t>KG</t>
  </si>
  <si>
    <t>SEPT-OCTUBRE</t>
  </si>
  <si>
    <t>LIT</t>
  </si>
  <si>
    <t>SEPT-DIC.</t>
  </si>
  <si>
    <t>FUNGUICIDA</t>
  </si>
  <si>
    <t>POLYBEN</t>
  </si>
  <si>
    <t>JUNIO-DIC.</t>
  </si>
  <si>
    <t>JUNIO-JULIO</t>
  </si>
  <si>
    <t>JUNIO-NOV.</t>
  </si>
  <si>
    <t>JULIO-SEP</t>
  </si>
  <si>
    <t>RIEGO</t>
  </si>
  <si>
    <t>SEP-NOV,</t>
  </si>
  <si>
    <t>HIBRIDA</t>
  </si>
  <si>
    <t>PRECIO ESPERADO ($/VARA)</t>
  </si>
  <si>
    <t>HELADAS-SEQUIA</t>
  </si>
  <si>
    <t>MEDIO</t>
  </si>
  <si>
    <t>UREA GRANULADA</t>
  </si>
  <si>
    <t>MEZCLA FERTILIZANTE</t>
  </si>
  <si>
    <t>PRIMOR</t>
  </si>
  <si>
    <t>OCT-NOV</t>
  </si>
  <si>
    <t>DEL MAULE</t>
  </si>
  <si>
    <t>RENDIMIENTO (VARAS/1000 M2)</t>
  </si>
  <si>
    <t>COSTOS DIRECTOS DE PRODUCCIÓN POR 1000 M2(INCLUYE IVA)</t>
  </si>
  <si>
    <t>DIC - 2020</t>
  </si>
  <si>
    <t>$/1000 m2</t>
  </si>
  <si>
    <t>Rendimiento (varas/1000 m2)</t>
  </si>
  <si>
    <t>Costo unitario ($/vara) (*)</t>
  </si>
  <si>
    <t>ESCENARIOS COSTO UNITARIO  ($/vara)</t>
  </si>
  <si>
    <t>COSTO TOTAL/1000 m2</t>
  </si>
  <si>
    <t>LINARES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</si>
</sst>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theme="3"/>
      </left>
      <right style="thin">
        <color indexed="8"/>
      </right>
      <top style="thin">
        <color theme="3"/>
      </top>
      <bottom style="thin">
        <color theme="3"/>
      </bottom>
      <diagonal/>
    </border>
    <border>
      <left style="thin">
        <color indexed="8"/>
      </left>
      <right style="thin">
        <color indexed="8"/>
      </right>
      <top style="thin">
        <color theme="3"/>
      </top>
      <bottom style="thin">
        <color theme="3"/>
      </bottom>
      <diagonal/>
    </border>
    <border>
      <left style="thin">
        <color indexed="8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</borders>
  <cellStyleXfs count="2">
    <xf numFmtId="0" fontId="0" fillId="0" borderId="0" applyNumberFormat="0" applyFill="0" applyBorder="0" applyProtection="0"/>
    <xf numFmtId="41" fontId="19" fillId="0" borderId="0" applyFont="0" applyFill="0" applyBorder="0" applyAlignment="0" applyProtection="0"/>
  </cellStyleXfs>
  <cellXfs count="16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3" fontId="4" fillId="2" borderId="5" xfId="0" applyNumberFormat="1" applyFont="1" applyFill="1" applyBorder="1" applyAlignment="1">
      <alignment horizontal="right" wrapText="1"/>
    </xf>
    <xf numFmtId="0" fontId="0" fillId="2" borderId="6" xfId="0" applyFont="1" applyFill="1" applyBorder="1" applyAlignment="1"/>
    <xf numFmtId="49" fontId="4" fillId="2" borderId="5" xfId="0" applyNumberFormat="1" applyFont="1" applyFill="1" applyBorder="1" applyAlignment="1">
      <alignment horizontal="center" wrapText="1"/>
    </xf>
    <xf numFmtId="49" fontId="1" fillId="5" borderId="7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7" xfId="0" applyNumberFormat="1" applyFont="1" applyFill="1" applyBorder="1" applyAlignment="1">
      <alignment horizontal="center" vertical="center"/>
    </xf>
    <xf numFmtId="49" fontId="1" fillId="3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vertical="center"/>
    </xf>
    <xf numFmtId="0" fontId="2" fillId="2" borderId="9" xfId="0" applyFont="1" applyFill="1" applyBorder="1" applyAlignment="1"/>
    <xf numFmtId="0" fontId="2" fillId="2" borderId="10" xfId="0" applyFont="1" applyFill="1" applyBorder="1" applyAlignment="1"/>
    <xf numFmtId="3" fontId="2" fillId="2" borderId="10" xfId="0" applyNumberFormat="1" applyFont="1" applyFill="1" applyBorder="1" applyAlignment="1"/>
    <xf numFmtId="0" fontId="7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center"/>
    </xf>
    <xf numFmtId="0" fontId="4" fillId="2" borderId="5" xfId="0" applyNumberFormat="1" applyFont="1" applyFill="1" applyBorder="1" applyAlignment="1"/>
    <xf numFmtId="3" fontId="4" fillId="2" borderId="5" xfId="0" applyNumberFormat="1" applyFont="1" applyFill="1" applyBorder="1" applyAlignment="1"/>
    <xf numFmtId="49" fontId="8" fillId="2" borderId="5" xfId="0" applyNumberFormat="1" applyFont="1" applyFill="1" applyBorder="1" applyAlignment="1"/>
    <xf numFmtId="0" fontId="4" fillId="2" borderId="5" xfId="0" applyFont="1" applyFill="1" applyBorder="1" applyAlignment="1">
      <alignment horizontal="center"/>
    </xf>
    <xf numFmtId="49" fontId="4" fillId="2" borderId="11" xfId="0" applyNumberFormat="1" applyFont="1" applyFill="1" applyBorder="1" applyAlignment="1"/>
    <xf numFmtId="49" fontId="4" fillId="2" borderId="11" xfId="0" applyNumberFormat="1" applyFont="1" applyFill="1" applyBorder="1" applyAlignment="1">
      <alignment horizontal="center"/>
    </xf>
    <xf numFmtId="0" fontId="4" fillId="2" borderId="11" xfId="0" applyNumberFormat="1" applyFont="1" applyFill="1" applyBorder="1" applyAlignment="1"/>
    <xf numFmtId="3" fontId="4" fillId="2" borderId="11" xfId="0" applyNumberFormat="1" applyFont="1" applyFill="1" applyBorder="1" applyAlignment="1"/>
    <xf numFmtId="49" fontId="9" fillId="3" borderId="7" xfId="0" applyNumberFormat="1" applyFont="1" applyFill="1" applyBorder="1" applyAlignment="1">
      <alignment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/>
    </xf>
    <xf numFmtId="0" fontId="1" fillId="5" borderId="7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0" fillId="2" borderId="12" xfId="0" applyFont="1" applyFill="1" applyBorder="1" applyAlignment="1"/>
    <xf numFmtId="0" fontId="15" fillId="7" borderId="14" xfId="0" applyFont="1" applyFill="1" applyBorder="1" applyAlignment="1"/>
    <xf numFmtId="0" fontId="10" fillId="7" borderId="13" xfId="0" applyFont="1" applyFill="1" applyBorder="1" applyAlignment="1">
      <alignment vertical="center"/>
    </xf>
    <xf numFmtId="0" fontId="10" fillId="7" borderId="14" xfId="0" applyFont="1" applyFill="1" applyBorder="1" applyAlignment="1">
      <alignment vertical="center"/>
    </xf>
    <xf numFmtId="165" fontId="1" fillId="2" borderId="14" xfId="0" applyNumberFormat="1" applyFont="1" applyFill="1" applyBorder="1" applyAlignment="1">
      <alignment vertical="center"/>
    </xf>
    <xf numFmtId="165" fontId="17" fillId="2" borderId="14" xfId="0" applyNumberFormat="1" applyFont="1" applyFill="1" applyBorder="1" applyAlignment="1">
      <alignment vertical="center"/>
    </xf>
    <xf numFmtId="0" fontId="15" fillId="2" borderId="14" xfId="0" applyFont="1" applyFill="1" applyBorder="1" applyAlignment="1"/>
    <xf numFmtId="0" fontId="0" fillId="2" borderId="16" xfId="0" applyFont="1" applyFill="1" applyBorder="1" applyAlignment="1"/>
    <xf numFmtId="49" fontId="0" fillId="2" borderId="14" xfId="0" applyNumberFormat="1" applyFont="1" applyFill="1" applyBorder="1" applyAlignment="1">
      <alignment vertical="center"/>
    </xf>
    <xf numFmtId="0" fontId="10" fillId="2" borderId="14" xfId="0" applyFont="1" applyFill="1" applyBorder="1" applyAlignment="1">
      <alignment vertical="center"/>
    </xf>
    <xf numFmtId="0" fontId="2" fillId="2" borderId="17" xfId="0" applyFont="1" applyFill="1" applyBorder="1" applyAlignment="1"/>
    <xf numFmtId="3" fontId="2" fillId="2" borderId="17" xfId="0" applyNumberFormat="1" applyFont="1" applyFill="1" applyBorder="1" applyAlignment="1"/>
    <xf numFmtId="49" fontId="1" fillId="5" borderId="18" xfId="0" applyNumberFormat="1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49" fontId="1" fillId="3" borderId="21" xfId="0" applyNumberFormat="1" applyFont="1" applyFill="1" applyBorder="1" applyAlignment="1">
      <alignment vertical="center"/>
    </xf>
    <xf numFmtId="49" fontId="1" fillId="5" borderId="21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0" fontId="0" fillId="2" borderId="14" xfId="0" applyFont="1" applyFill="1" applyBorder="1" applyAlignment="1">
      <alignment vertical="center"/>
    </xf>
    <xf numFmtId="0" fontId="16" fillId="2" borderId="14" xfId="0" applyFont="1" applyFill="1" applyBorder="1" applyAlignment="1">
      <alignment vertical="center"/>
    </xf>
    <xf numFmtId="49" fontId="13" fillId="8" borderId="26" xfId="0" applyNumberFormat="1" applyFont="1" applyFill="1" applyBorder="1" applyAlignment="1">
      <alignment vertical="center"/>
    </xf>
    <xf numFmtId="49" fontId="15" fillId="8" borderId="27" xfId="0" applyNumberFormat="1" applyFont="1" applyFill="1" applyBorder="1" applyAlignment="1"/>
    <xf numFmtId="49" fontId="13" fillId="2" borderId="28" xfId="0" applyNumberFormat="1" applyFont="1" applyFill="1" applyBorder="1" applyAlignment="1">
      <alignment vertical="center"/>
    </xf>
    <xf numFmtId="9" fontId="15" fillId="2" borderId="29" xfId="0" applyNumberFormat="1" applyFont="1" applyFill="1" applyBorder="1" applyAlignment="1"/>
    <xf numFmtId="49" fontId="13" fillId="8" borderId="30" xfId="0" applyNumberFormat="1" applyFont="1" applyFill="1" applyBorder="1" applyAlignment="1">
      <alignment vertical="center"/>
    </xf>
    <xf numFmtId="9" fontId="13" fillId="8" borderId="32" xfId="0" applyNumberFormat="1" applyFont="1" applyFill="1" applyBorder="1" applyAlignment="1">
      <alignment vertical="center"/>
    </xf>
    <xf numFmtId="0" fontId="15" fillId="9" borderId="35" xfId="0" applyFont="1" applyFill="1" applyBorder="1" applyAlignment="1"/>
    <xf numFmtId="0" fontId="15" fillId="2" borderId="14" xfId="0" applyFont="1" applyFill="1" applyBorder="1" applyAlignment="1">
      <alignment vertical="center"/>
    </xf>
    <xf numFmtId="49" fontId="15" fillId="2" borderId="14" xfId="0" applyNumberFormat="1" applyFont="1" applyFill="1" applyBorder="1" applyAlignment="1">
      <alignment vertical="center"/>
    </xf>
    <xf numFmtId="49" fontId="13" fillId="2" borderId="36" xfId="0" applyNumberFormat="1" applyFont="1" applyFill="1" applyBorder="1" applyAlignment="1">
      <alignment vertical="center"/>
    </xf>
    <xf numFmtId="0" fontId="15" fillId="2" borderId="37" xfId="0" applyFont="1" applyFill="1" applyBorder="1" applyAlignment="1"/>
    <xf numFmtId="0" fontId="15" fillId="2" borderId="38" xfId="0" applyFont="1" applyFill="1" applyBorder="1" applyAlignment="1"/>
    <xf numFmtId="49" fontId="15" fillId="2" borderId="39" xfId="0" applyNumberFormat="1" applyFont="1" applyFill="1" applyBorder="1" applyAlignment="1">
      <alignment vertical="center"/>
    </xf>
    <xf numFmtId="0" fontId="15" fillId="2" borderId="40" xfId="0" applyFont="1" applyFill="1" applyBorder="1" applyAlignment="1"/>
    <xf numFmtId="49" fontId="15" fillId="2" borderId="41" xfId="0" applyNumberFormat="1" applyFont="1" applyFill="1" applyBorder="1" applyAlignment="1">
      <alignment vertical="center"/>
    </xf>
    <xf numFmtId="0" fontId="15" fillId="2" borderId="42" xfId="0" applyFont="1" applyFill="1" applyBorder="1" applyAlignment="1"/>
    <xf numFmtId="0" fontId="15" fillId="2" borderId="43" xfId="0" applyFont="1" applyFill="1" applyBorder="1" applyAlignment="1"/>
    <xf numFmtId="0" fontId="13" fillId="7" borderId="14" xfId="0" applyFont="1" applyFill="1" applyBorder="1" applyAlignment="1">
      <alignment vertical="center"/>
    </xf>
    <xf numFmtId="0" fontId="10" fillId="9" borderId="13" xfId="0" applyFont="1" applyFill="1" applyBorder="1" applyAlignment="1">
      <alignment vertical="center"/>
    </xf>
    <xf numFmtId="49" fontId="18" fillId="9" borderId="14" xfId="0" applyNumberFormat="1" applyFont="1" applyFill="1" applyBorder="1" applyAlignment="1">
      <alignment vertical="center"/>
    </xf>
    <xf numFmtId="0" fontId="10" fillId="9" borderId="14" xfId="0" applyFont="1" applyFill="1" applyBorder="1" applyAlignment="1">
      <alignment vertical="center"/>
    </xf>
    <xf numFmtId="0" fontId="10" fillId="9" borderId="44" xfId="0" applyFont="1" applyFill="1" applyBorder="1" applyAlignment="1">
      <alignment vertical="center"/>
    </xf>
    <xf numFmtId="49" fontId="13" fillId="8" borderId="45" xfId="0" applyNumberFormat="1" applyFont="1" applyFill="1" applyBorder="1" applyAlignment="1">
      <alignment vertical="center"/>
    </xf>
    <xf numFmtId="0" fontId="0" fillId="0" borderId="14" xfId="0" applyNumberFormat="1" applyFont="1" applyBorder="1" applyAlignment="1"/>
    <xf numFmtId="167" fontId="4" fillId="2" borderId="5" xfId="0" applyNumberFormat="1" applyFont="1" applyFill="1" applyBorder="1" applyAlignment="1"/>
    <xf numFmtId="49" fontId="4" fillId="2" borderId="5" xfId="0" applyNumberFormat="1" applyFont="1" applyFill="1" applyBorder="1" applyAlignment="1">
      <alignment wrapText="1"/>
    </xf>
    <xf numFmtId="0" fontId="2" fillId="2" borderId="50" xfId="0" applyFont="1" applyFill="1" applyBorder="1" applyAlignment="1"/>
    <xf numFmtId="0" fontId="2" fillId="2" borderId="49" xfId="0" applyFont="1" applyFill="1" applyBorder="1" applyAlignment="1"/>
    <xf numFmtId="0" fontId="2" fillId="2" borderId="49" xfId="0" applyFont="1" applyFill="1" applyBorder="1" applyAlignment="1">
      <alignment horizontal="justify" wrapText="1"/>
    </xf>
    <xf numFmtId="0" fontId="2" fillId="2" borderId="51" xfId="0" applyFont="1" applyFill="1" applyBorder="1" applyAlignment="1"/>
    <xf numFmtId="0" fontId="2" fillId="2" borderId="52" xfId="0" applyFont="1" applyFill="1" applyBorder="1" applyAlignment="1">
      <alignment horizontal="left"/>
    </xf>
    <xf numFmtId="0" fontId="2" fillId="2" borderId="52" xfId="0" applyFont="1" applyFill="1" applyBorder="1" applyAlignment="1"/>
    <xf numFmtId="49" fontId="1" fillId="5" borderId="56" xfId="0" applyNumberFormat="1" applyFont="1" applyFill="1" applyBorder="1" applyAlignment="1">
      <alignment vertical="center"/>
    </xf>
    <xf numFmtId="0" fontId="2" fillId="2" borderId="57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49" fontId="4" fillId="2" borderId="58" xfId="0" applyNumberFormat="1" applyFont="1" applyFill="1" applyBorder="1" applyAlignment="1">
      <alignment wrapText="1"/>
    </xf>
    <xf numFmtId="49" fontId="4" fillId="2" borderId="58" xfId="0" applyNumberFormat="1" applyFont="1" applyFill="1" applyBorder="1" applyAlignment="1">
      <alignment horizontal="center" wrapText="1"/>
    </xf>
    <xf numFmtId="3" fontId="4" fillId="2" borderId="58" xfId="0" applyNumberFormat="1" applyFont="1" applyFill="1" applyBorder="1" applyAlignment="1">
      <alignment horizontal="right" wrapText="1"/>
    </xf>
    <xf numFmtId="49" fontId="1" fillId="3" borderId="48" xfId="0" applyNumberFormat="1" applyFont="1" applyFill="1" applyBorder="1" applyAlignment="1">
      <alignment horizontal="center" vertical="center" wrapText="1"/>
    </xf>
    <xf numFmtId="49" fontId="4" fillId="2" borderId="59" xfId="0" applyNumberFormat="1" applyFont="1" applyFill="1" applyBorder="1" applyAlignment="1">
      <alignment wrapText="1"/>
    </xf>
    <xf numFmtId="49" fontId="4" fillId="2" borderId="59" xfId="0" applyNumberFormat="1" applyFont="1" applyFill="1" applyBorder="1" applyAlignment="1">
      <alignment horizontal="center" wrapText="1"/>
    </xf>
    <xf numFmtId="3" fontId="4" fillId="2" borderId="59" xfId="0" applyNumberFormat="1" applyFont="1" applyFill="1" applyBorder="1" applyAlignment="1">
      <alignment horizontal="right" wrapText="1"/>
    </xf>
    <xf numFmtId="3" fontId="2" fillId="2" borderId="52" xfId="0" applyNumberFormat="1" applyFont="1" applyFill="1" applyBorder="1" applyAlignment="1"/>
    <xf numFmtId="0" fontId="7" fillId="3" borderId="48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vertical="center"/>
    </xf>
    <xf numFmtId="49" fontId="8" fillId="2" borderId="58" xfId="0" applyNumberFormat="1" applyFont="1" applyFill="1" applyBorder="1" applyAlignment="1">
      <alignment horizontal="left" vertical="center" wrapText="1"/>
    </xf>
    <xf numFmtId="0" fontId="8" fillId="2" borderId="58" xfId="0" applyFont="1" applyFill="1" applyBorder="1" applyAlignment="1">
      <alignment horizontal="left" vertical="center" wrapText="1"/>
    </xf>
    <xf numFmtId="165" fontId="1" fillId="5" borderId="20" xfId="0" applyNumberFormat="1" applyFont="1" applyFill="1" applyBorder="1" applyAlignment="1">
      <alignment vertical="center"/>
    </xf>
    <xf numFmtId="165" fontId="1" fillId="3" borderId="22" xfId="0" applyNumberFormat="1" applyFont="1" applyFill="1" applyBorder="1" applyAlignment="1">
      <alignment vertical="center"/>
    </xf>
    <xf numFmtId="165" fontId="1" fillId="5" borderId="22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5" fontId="1" fillId="6" borderId="25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0" fontId="13" fillId="2" borderId="5" xfId="0" applyNumberFormat="1" applyFont="1" applyFill="1" applyBorder="1" applyAlignment="1">
      <alignment vertical="center"/>
    </xf>
    <xf numFmtId="166" fontId="13" fillId="2" borderId="5" xfId="0" applyNumberFormat="1" applyFont="1" applyFill="1" applyBorder="1" applyAlignment="1">
      <alignment vertical="center"/>
    </xf>
    <xf numFmtId="166" fontId="13" fillId="8" borderId="31" xfId="0" applyNumberFormat="1" applyFont="1" applyFill="1" applyBorder="1" applyAlignment="1">
      <alignment vertical="center"/>
    </xf>
    <xf numFmtId="41" fontId="13" fillId="8" borderId="46" xfId="1" applyFont="1" applyFill="1" applyBorder="1" applyAlignment="1">
      <alignment vertical="center"/>
    </xf>
    <xf numFmtId="41" fontId="13" fillId="8" borderId="47" xfId="1" applyFont="1" applyFill="1" applyBorder="1" applyAlignment="1">
      <alignment vertical="center"/>
    </xf>
    <xf numFmtId="41" fontId="13" fillId="8" borderId="31" xfId="1" applyFont="1" applyFill="1" applyBorder="1" applyAlignment="1">
      <alignment vertical="center"/>
    </xf>
    <xf numFmtId="41" fontId="13" fillId="8" borderId="32" xfId="1" applyFont="1" applyFill="1" applyBorder="1" applyAlignment="1">
      <alignment vertical="center"/>
    </xf>
    <xf numFmtId="49" fontId="20" fillId="3" borderId="48" xfId="0" applyNumberFormat="1" applyFont="1" applyFill="1" applyBorder="1" applyAlignment="1">
      <alignment vertical="center"/>
    </xf>
    <xf numFmtId="3" fontId="20" fillId="3" borderId="48" xfId="0" applyNumberFormat="1" applyFont="1" applyFill="1" applyBorder="1" applyAlignment="1">
      <alignment vertical="center"/>
    </xf>
    <xf numFmtId="0" fontId="4" fillId="2" borderId="58" xfId="0" applyNumberFormat="1" applyFont="1" applyFill="1" applyBorder="1" applyAlignment="1">
      <alignment horizontal="center" wrapText="1"/>
    </xf>
    <xf numFmtId="0" fontId="4" fillId="2" borderId="5" xfId="0" applyNumberFormat="1" applyFont="1" applyFill="1" applyBorder="1" applyAlignment="1">
      <alignment horizontal="center" wrapText="1"/>
    </xf>
    <xf numFmtId="0" fontId="4" fillId="2" borderId="59" xfId="0" applyNumberFormat="1" applyFont="1" applyFill="1" applyBorder="1" applyAlignment="1">
      <alignment horizontal="center" wrapText="1"/>
    </xf>
    <xf numFmtId="3" fontId="4" fillId="2" borderId="58" xfId="0" applyNumberFormat="1" applyFont="1" applyFill="1" applyBorder="1" applyAlignment="1">
      <alignment horizontal="center" wrapText="1"/>
    </xf>
    <xf numFmtId="3" fontId="4" fillId="2" borderId="5" xfId="0" applyNumberFormat="1" applyFont="1" applyFill="1" applyBorder="1" applyAlignment="1">
      <alignment horizontal="center" wrapText="1"/>
    </xf>
    <xf numFmtId="3" fontId="4" fillId="2" borderId="59" xfId="0" applyNumberFormat="1" applyFont="1" applyFill="1" applyBorder="1" applyAlignment="1">
      <alignment horizontal="center" wrapText="1"/>
    </xf>
    <xf numFmtId="49" fontId="20" fillId="3" borderId="7" xfId="0" applyNumberFormat="1" applyFont="1" applyFill="1" applyBorder="1" applyAlignment="1">
      <alignment vertical="center"/>
    </xf>
    <xf numFmtId="49" fontId="4" fillId="2" borderId="60" xfId="0" applyNumberFormat="1" applyFont="1" applyFill="1" applyBorder="1" applyAlignment="1">
      <alignment wrapText="1"/>
    </xf>
    <xf numFmtId="49" fontId="4" fillId="2" borderId="60" xfId="0" applyNumberFormat="1" applyFont="1" applyFill="1" applyBorder="1" applyAlignment="1">
      <alignment horizontal="center"/>
    </xf>
    <xf numFmtId="3" fontId="4" fillId="2" borderId="60" xfId="0" applyNumberFormat="1" applyFont="1" applyFill="1" applyBorder="1" applyAlignment="1"/>
    <xf numFmtId="49" fontId="4" fillId="2" borderId="60" xfId="0" applyNumberFormat="1" applyFont="1" applyFill="1" applyBorder="1" applyAlignment="1">
      <alignment horizontal="center" wrapText="1"/>
    </xf>
    <xf numFmtId="164" fontId="4" fillId="2" borderId="60" xfId="0" applyNumberFormat="1" applyFont="1" applyFill="1" applyBorder="1" applyAlignment="1"/>
    <xf numFmtId="3" fontId="9" fillId="3" borderId="7" xfId="0" applyNumberFormat="1" applyFont="1" applyFill="1" applyBorder="1" applyAlignment="1">
      <alignment vertical="center"/>
    </xf>
    <xf numFmtId="3" fontId="20" fillId="3" borderId="7" xfId="0" applyNumberFormat="1" applyFont="1" applyFill="1" applyBorder="1" applyAlignment="1">
      <alignment vertical="center"/>
    </xf>
    <xf numFmtId="0" fontId="2" fillId="2" borderId="62" xfId="0" applyFont="1" applyFill="1" applyBorder="1" applyAlignment="1"/>
    <xf numFmtId="0" fontId="5" fillId="2" borderId="62" xfId="0" applyFont="1" applyFill="1" applyBorder="1" applyAlignment="1"/>
    <xf numFmtId="0" fontId="0" fillId="2" borderId="50" xfId="0" applyFont="1" applyFill="1" applyBorder="1" applyAlignment="1"/>
    <xf numFmtId="0" fontId="2" fillId="2" borderId="63" xfId="0" applyFont="1" applyFill="1" applyBorder="1" applyAlignment="1">
      <alignment wrapText="1"/>
    </xf>
    <xf numFmtId="14" fontId="2" fillId="2" borderId="63" xfId="0" applyNumberFormat="1" applyFont="1" applyFill="1" applyBorder="1" applyAlignment="1"/>
    <xf numFmtId="49" fontId="1" fillId="3" borderId="61" xfId="0" applyNumberFormat="1" applyFont="1" applyFill="1" applyBorder="1" applyAlignment="1">
      <alignment vertical="center" wrapText="1"/>
    </xf>
    <xf numFmtId="49" fontId="17" fillId="2" borderId="61" xfId="0" applyNumberFormat="1" applyFont="1" applyFill="1" applyBorder="1" applyAlignment="1">
      <alignment horizontal="right"/>
    </xf>
    <xf numFmtId="49" fontId="4" fillId="2" borderId="61" xfId="0" applyNumberFormat="1" applyFont="1" applyFill="1" applyBorder="1" applyAlignment="1">
      <alignment vertical="center" wrapText="1"/>
    </xf>
    <xf numFmtId="49" fontId="4" fillId="2" borderId="61" xfId="0" applyNumberFormat="1" applyFont="1" applyFill="1" applyBorder="1" applyAlignment="1">
      <alignment horizontal="right" vertical="center" wrapText="1"/>
    </xf>
    <xf numFmtId="49" fontId="4" fillId="2" borderId="61" xfId="0" applyNumberFormat="1" applyFont="1" applyFill="1" applyBorder="1" applyAlignment="1">
      <alignment horizontal="right"/>
    </xf>
    <xf numFmtId="49" fontId="4" fillId="2" borderId="61" xfId="0" applyNumberFormat="1" applyFont="1" applyFill="1" applyBorder="1" applyAlignment="1">
      <alignment horizontal="right" wrapText="1"/>
    </xf>
    <xf numFmtId="49" fontId="13" fillId="8" borderId="15" xfId="0" applyNumberFormat="1" applyFont="1" applyFill="1" applyBorder="1" applyAlignment="1">
      <alignment horizontal="center" vertical="center"/>
    </xf>
    <xf numFmtId="49" fontId="18" fillId="9" borderId="33" xfId="0" applyNumberFormat="1" applyFont="1" applyFill="1" applyBorder="1" applyAlignment="1">
      <alignment vertical="center"/>
    </xf>
    <xf numFmtId="0" fontId="13" fillId="9" borderId="34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49" fontId="6" fillId="3" borderId="53" xfId="0" applyNumberFormat="1" applyFont="1" applyFill="1" applyBorder="1" applyAlignment="1">
      <alignment horizontal="center" vertical="center"/>
    </xf>
    <xf numFmtId="0" fontId="6" fillId="4" borderId="54" xfId="0" applyFont="1" applyFill="1" applyBorder="1" applyAlignment="1">
      <alignment horizontal="center" vertical="center"/>
    </xf>
    <xf numFmtId="0" fontId="6" fillId="4" borderId="55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1"/>
  <sheetViews>
    <sheetView showGridLines="0" tabSelected="1" zoomScale="98" zoomScaleNormal="98" workbookViewId="0">
      <selection activeCell="C15" sqref="C1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42"/>
      <c r="C8" s="142"/>
      <c r="D8" s="2"/>
      <c r="E8" s="3"/>
      <c r="F8" s="3"/>
      <c r="G8" s="3"/>
    </row>
    <row r="9" spans="1:7" ht="12" customHeight="1" x14ac:dyDescent="0.25">
      <c r="A9" s="52"/>
      <c r="B9" s="145" t="s">
        <v>0</v>
      </c>
      <c r="C9" s="146" t="s">
        <v>62</v>
      </c>
      <c r="D9" s="140"/>
      <c r="E9" s="156" t="s">
        <v>100</v>
      </c>
      <c r="F9" s="157"/>
      <c r="G9" s="5">
        <v>12000</v>
      </c>
    </row>
    <row r="10" spans="1:7" ht="13.5" customHeight="1" x14ac:dyDescent="0.25">
      <c r="A10" s="52"/>
      <c r="B10" s="147" t="s">
        <v>1</v>
      </c>
      <c r="C10" s="148" t="s">
        <v>91</v>
      </c>
      <c r="D10" s="141"/>
      <c r="E10" s="154" t="s">
        <v>2</v>
      </c>
      <c r="F10" s="155"/>
      <c r="G10" s="7" t="s">
        <v>63</v>
      </c>
    </row>
    <row r="11" spans="1:7" ht="12" customHeight="1" x14ac:dyDescent="0.25">
      <c r="A11" s="52"/>
      <c r="B11" s="147" t="s">
        <v>3</v>
      </c>
      <c r="C11" s="149" t="s">
        <v>94</v>
      </c>
      <c r="D11" s="141"/>
      <c r="E11" s="154" t="s">
        <v>92</v>
      </c>
      <c r="F11" s="155"/>
      <c r="G11" s="88">
        <v>450</v>
      </c>
    </row>
    <row r="12" spans="1:7" ht="11.25" customHeight="1" x14ac:dyDescent="0.25">
      <c r="A12" s="52"/>
      <c r="B12" s="147" t="s">
        <v>4</v>
      </c>
      <c r="C12" s="150" t="s">
        <v>99</v>
      </c>
      <c r="D12" s="141"/>
      <c r="E12" s="9" t="s">
        <v>5</v>
      </c>
      <c r="F12" s="10"/>
      <c r="G12" s="11">
        <f>(G9*G11)</f>
        <v>5400000</v>
      </c>
    </row>
    <row r="13" spans="1:7" ht="24" customHeight="1" x14ac:dyDescent="0.25">
      <c r="A13" s="52"/>
      <c r="B13" s="147" t="s">
        <v>6</v>
      </c>
      <c r="C13" s="149" t="s">
        <v>108</v>
      </c>
      <c r="D13" s="141"/>
      <c r="E13" s="154" t="s">
        <v>7</v>
      </c>
      <c r="F13" s="155"/>
      <c r="G13" s="8" t="s">
        <v>64</v>
      </c>
    </row>
    <row r="14" spans="1:7" ht="13.5" customHeight="1" x14ac:dyDescent="0.25">
      <c r="A14" s="52"/>
      <c r="B14" s="147" t="s">
        <v>8</v>
      </c>
      <c r="C14" s="149" t="s">
        <v>108</v>
      </c>
      <c r="D14" s="141"/>
      <c r="E14" s="154" t="s">
        <v>9</v>
      </c>
      <c r="F14" s="155"/>
      <c r="G14" s="7" t="s">
        <v>63</v>
      </c>
    </row>
    <row r="15" spans="1:7" ht="26.25" customHeight="1" x14ac:dyDescent="0.25">
      <c r="A15" s="52"/>
      <c r="B15" s="147" t="s">
        <v>10</v>
      </c>
      <c r="C15" s="149" t="s">
        <v>102</v>
      </c>
      <c r="D15" s="141"/>
      <c r="E15" s="158" t="s">
        <v>11</v>
      </c>
      <c r="F15" s="159"/>
      <c r="G15" s="8" t="s">
        <v>93</v>
      </c>
    </row>
    <row r="16" spans="1:7" ht="12" customHeight="1" x14ac:dyDescent="0.25">
      <c r="A16" s="2"/>
      <c r="B16" s="143"/>
      <c r="C16" s="144"/>
      <c r="D16" s="90"/>
      <c r="E16" s="91"/>
      <c r="F16" s="91"/>
      <c r="G16" s="92"/>
    </row>
    <row r="17" spans="1:7" ht="12" customHeight="1" x14ac:dyDescent="0.25">
      <c r="A17" s="52"/>
      <c r="B17" s="160" t="s">
        <v>101</v>
      </c>
      <c r="C17" s="161"/>
      <c r="D17" s="161"/>
      <c r="E17" s="161"/>
      <c r="F17" s="161"/>
      <c r="G17" s="162"/>
    </row>
    <row r="18" spans="1:7" ht="12" customHeight="1" x14ac:dyDescent="0.25">
      <c r="A18" s="2"/>
      <c r="B18" s="93"/>
      <c r="C18" s="94"/>
      <c r="D18" s="94"/>
      <c r="E18" s="94"/>
      <c r="F18" s="95"/>
      <c r="G18" s="95"/>
    </row>
    <row r="19" spans="1:7" ht="12" customHeight="1" x14ac:dyDescent="0.25">
      <c r="A19" s="4"/>
      <c r="B19" s="96" t="s">
        <v>12</v>
      </c>
      <c r="C19" s="97"/>
      <c r="D19" s="98"/>
      <c r="E19" s="98"/>
      <c r="F19" s="98"/>
      <c r="G19" s="98"/>
    </row>
    <row r="20" spans="1:7" ht="24" customHeight="1" x14ac:dyDescent="0.25">
      <c r="A20" s="52"/>
      <c r="B20" s="102" t="s">
        <v>13</v>
      </c>
      <c r="C20" s="102" t="s">
        <v>14</v>
      </c>
      <c r="D20" s="102" t="s">
        <v>15</v>
      </c>
      <c r="E20" s="102" t="s">
        <v>16</v>
      </c>
      <c r="F20" s="102" t="s">
        <v>17</v>
      </c>
      <c r="G20" s="102" t="s">
        <v>18</v>
      </c>
    </row>
    <row r="21" spans="1:7" ht="12.75" customHeight="1" x14ac:dyDescent="0.25">
      <c r="A21" s="12"/>
      <c r="B21" s="99" t="s">
        <v>60</v>
      </c>
      <c r="C21" s="100" t="s">
        <v>19</v>
      </c>
      <c r="D21" s="126">
        <v>8</v>
      </c>
      <c r="E21" s="100" t="s">
        <v>69</v>
      </c>
      <c r="F21" s="101">
        <v>20000</v>
      </c>
      <c r="G21" s="101">
        <f>(D21*F21)</f>
        <v>160000</v>
      </c>
    </row>
    <row r="22" spans="1:7" ht="12.75" customHeight="1" x14ac:dyDescent="0.25">
      <c r="A22" s="12"/>
      <c r="B22" s="89" t="s">
        <v>65</v>
      </c>
      <c r="C22" s="13" t="s">
        <v>19</v>
      </c>
      <c r="D22" s="127">
        <v>5</v>
      </c>
      <c r="E22" s="13" t="s">
        <v>70</v>
      </c>
      <c r="F22" s="11">
        <v>20000</v>
      </c>
      <c r="G22" s="11">
        <f t="shared" ref="G22:G26" si="0">(D22*F22)</f>
        <v>100000</v>
      </c>
    </row>
    <row r="23" spans="1:7" ht="12.75" customHeight="1" x14ac:dyDescent="0.25">
      <c r="A23" s="12"/>
      <c r="B23" s="89" t="s">
        <v>61</v>
      </c>
      <c r="C23" s="13" t="s">
        <v>19</v>
      </c>
      <c r="D23" s="127">
        <v>1</v>
      </c>
      <c r="E23" s="13" t="s">
        <v>70</v>
      </c>
      <c r="F23" s="11">
        <v>20000</v>
      </c>
      <c r="G23" s="11">
        <f t="shared" si="0"/>
        <v>20000</v>
      </c>
    </row>
    <row r="24" spans="1:7" ht="12.75" customHeight="1" x14ac:dyDescent="0.25">
      <c r="A24" s="12"/>
      <c r="B24" s="89" t="s">
        <v>66</v>
      </c>
      <c r="C24" s="13" t="s">
        <v>19</v>
      </c>
      <c r="D24" s="127">
        <v>1</v>
      </c>
      <c r="E24" s="13" t="s">
        <v>70</v>
      </c>
      <c r="F24" s="11">
        <v>20000</v>
      </c>
      <c r="G24" s="11">
        <f t="shared" si="0"/>
        <v>20000</v>
      </c>
    </row>
    <row r="25" spans="1:7" ht="12.75" customHeight="1" x14ac:dyDescent="0.25">
      <c r="A25" s="12"/>
      <c r="B25" s="89" t="s">
        <v>89</v>
      </c>
      <c r="C25" s="13" t="s">
        <v>19</v>
      </c>
      <c r="D25" s="127">
        <v>2</v>
      </c>
      <c r="E25" s="13" t="s">
        <v>90</v>
      </c>
      <c r="F25" s="11">
        <v>20000</v>
      </c>
      <c r="G25" s="11">
        <f t="shared" si="0"/>
        <v>40000</v>
      </c>
    </row>
    <row r="26" spans="1:7" ht="12.75" customHeight="1" x14ac:dyDescent="0.25">
      <c r="A26" s="12"/>
      <c r="B26" s="103" t="s">
        <v>67</v>
      </c>
      <c r="C26" s="104" t="s">
        <v>19</v>
      </c>
      <c r="D26" s="128">
        <v>8</v>
      </c>
      <c r="E26" s="104" t="s">
        <v>68</v>
      </c>
      <c r="F26" s="105">
        <v>20000</v>
      </c>
      <c r="G26" s="105">
        <f t="shared" si="0"/>
        <v>160000</v>
      </c>
    </row>
    <row r="27" spans="1:7" ht="12.75" customHeight="1" x14ac:dyDescent="0.25">
      <c r="A27" s="52"/>
      <c r="B27" s="124" t="s">
        <v>20</v>
      </c>
      <c r="C27" s="107"/>
      <c r="D27" s="107"/>
      <c r="E27" s="107"/>
      <c r="F27" s="108"/>
      <c r="G27" s="125">
        <f>SUM(G21:G26)</f>
        <v>500000</v>
      </c>
    </row>
    <row r="28" spans="1:7" ht="12" customHeight="1" x14ac:dyDescent="0.25">
      <c r="A28" s="2"/>
      <c r="B28" s="93"/>
      <c r="C28" s="95"/>
      <c r="D28" s="95"/>
      <c r="E28" s="95"/>
      <c r="F28" s="106"/>
      <c r="G28" s="106"/>
    </row>
    <row r="29" spans="1:7" ht="12" customHeight="1" x14ac:dyDescent="0.25">
      <c r="A29" s="4"/>
      <c r="B29" s="14" t="s">
        <v>21</v>
      </c>
      <c r="C29" s="15"/>
      <c r="D29" s="16"/>
      <c r="E29" s="16"/>
      <c r="F29" s="17"/>
      <c r="G29" s="17"/>
    </row>
    <row r="30" spans="1:7" ht="24" customHeight="1" x14ac:dyDescent="0.25">
      <c r="A30" s="4"/>
      <c r="B30" s="18" t="s">
        <v>13</v>
      </c>
      <c r="C30" s="19" t="s">
        <v>14</v>
      </c>
      <c r="D30" s="19" t="s">
        <v>15</v>
      </c>
      <c r="E30" s="18" t="s">
        <v>16</v>
      </c>
      <c r="F30" s="19" t="s">
        <v>17</v>
      </c>
      <c r="G30" s="18" t="s">
        <v>18</v>
      </c>
    </row>
    <row r="31" spans="1:7" ht="12" customHeight="1" x14ac:dyDescent="0.25">
      <c r="A31" s="4"/>
      <c r="B31" s="20"/>
      <c r="C31" s="21"/>
      <c r="D31" s="21"/>
      <c r="E31" s="21"/>
      <c r="F31" s="20"/>
      <c r="G31" s="20"/>
    </row>
    <row r="32" spans="1:7" ht="12" customHeight="1" x14ac:dyDescent="0.25">
      <c r="A32" s="4"/>
      <c r="B32" s="22" t="s">
        <v>22</v>
      </c>
      <c r="C32" s="23"/>
      <c r="D32" s="23"/>
      <c r="E32" s="23"/>
      <c r="F32" s="24"/>
      <c r="G32" s="24"/>
    </row>
    <row r="33" spans="1:11" ht="12" customHeight="1" x14ac:dyDescent="0.25">
      <c r="A33" s="2"/>
      <c r="B33" s="25"/>
      <c r="C33" s="26"/>
      <c r="D33" s="26"/>
      <c r="E33" s="26"/>
      <c r="F33" s="27"/>
      <c r="G33" s="27"/>
    </row>
    <row r="34" spans="1:11" ht="12" customHeight="1" x14ac:dyDescent="0.25">
      <c r="A34" s="4"/>
      <c r="B34" s="14" t="s">
        <v>23</v>
      </c>
      <c r="C34" s="15"/>
      <c r="D34" s="16"/>
      <c r="E34" s="16"/>
      <c r="F34" s="17"/>
      <c r="G34" s="17"/>
    </row>
    <row r="35" spans="1:11" ht="24" customHeight="1" x14ac:dyDescent="0.25">
      <c r="A35" s="4"/>
      <c r="B35" s="18" t="s">
        <v>13</v>
      </c>
      <c r="C35" s="18" t="s">
        <v>14</v>
      </c>
      <c r="D35" s="18" t="s">
        <v>15</v>
      </c>
      <c r="E35" s="18" t="s">
        <v>16</v>
      </c>
      <c r="F35" s="19" t="s">
        <v>17</v>
      </c>
      <c r="G35" s="18" t="s">
        <v>18</v>
      </c>
    </row>
    <row r="36" spans="1:11" ht="12.75" customHeight="1" x14ac:dyDescent="0.25">
      <c r="A36" s="12"/>
      <c r="B36" s="99" t="s">
        <v>71</v>
      </c>
      <c r="C36" s="100" t="s">
        <v>24</v>
      </c>
      <c r="D36" s="126">
        <v>0.4</v>
      </c>
      <c r="E36" s="100" t="s">
        <v>69</v>
      </c>
      <c r="F36" s="129">
        <v>125000</v>
      </c>
      <c r="G36" s="101">
        <f t="shared" ref="G36:G40" si="1">(D36*F36)</f>
        <v>50000</v>
      </c>
    </row>
    <row r="37" spans="1:11" ht="15" x14ac:dyDescent="0.25">
      <c r="A37" s="12"/>
      <c r="B37" s="6" t="s">
        <v>72</v>
      </c>
      <c r="C37" s="13" t="s">
        <v>24</v>
      </c>
      <c r="D37" s="127">
        <v>0.4</v>
      </c>
      <c r="E37" s="13" t="s">
        <v>69</v>
      </c>
      <c r="F37" s="130">
        <v>125000</v>
      </c>
      <c r="G37" s="11">
        <f t="shared" si="1"/>
        <v>50000</v>
      </c>
    </row>
    <row r="38" spans="1:11" ht="15" x14ac:dyDescent="0.25">
      <c r="A38" s="12"/>
      <c r="B38" s="6" t="s">
        <v>73</v>
      </c>
      <c r="C38" s="13" t="s">
        <v>24</v>
      </c>
      <c r="D38" s="127">
        <v>0.125</v>
      </c>
      <c r="E38" s="13" t="s">
        <v>86</v>
      </c>
      <c r="F38" s="130">
        <v>125000</v>
      </c>
      <c r="G38" s="11">
        <f t="shared" si="1"/>
        <v>15625</v>
      </c>
    </row>
    <row r="39" spans="1:11" ht="15" x14ac:dyDescent="0.25">
      <c r="A39" s="12"/>
      <c r="B39" s="6" t="s">
        <v>74</v>
      </c>
      <c r="C39" s="13" t="s">
        <v>24</v>
      </c>
      <c r="D39" s="127">
        <v>0.2</v>
      </c>
      <c r="E39" s="13" t="s">
        <v>87</v>
      </c>
      <c r="F39" s="130">
        <v>125000</v>
      </c>
      <c r="G39" s="11">
        <f t="shared" si="1"/>
        <v>25000</v>
      </c>
    </row>
    <row r="40" spans="1:11" ht="12.75" customHeight="1" x14ac:dyDescent="0.25">
      <c r="A40" s="12"/>
      <c r="B40" s="103" t="s">
        <v>75</v>
      </c>
      <c r="C40" s="104" t="s">
        <v>24</v>
      </c>
      <c r="D40" s="128">
        <v>0.125</v>
      </c>
      <c r="E40" s="104" t="s">
        <v>88</v>
      </c>
      <c r="F40" s="131">
        <v>125000</v>
      </c>
      <c r="G40" s="105">
        <f t="shared" si="1"/>
        <v>15625</v>
      </c>
    </row>
    <row r="41" spans="1:11" ht="12.75" customHeight="1" x14ac:dyDescent="0.25">
      <c r="A41" s="4"/>
      <c r="B41" s="132" t="s">
        <v>25</v>
      </c>
      <c r="C41" s="28"/>
      <c r="D41" s="28"/>
      <c r="E41" s="28"/>
      <c r="F41" s="29"/>
      <c r="G41" s="139">
        <f>SUM(G36:G40)</f>
        <v>156250</v>
      </c>
    </row>
    <row r="42" spans="1:11" ht="12" customHeight="1" x14ac:dyDescent="0.25">
      <c r="A42" s="2"/>
      <c r="B42" s="25"/>
      <c r="C42" s="26"/>
      <c r="D42" s="26"/>
      <c r="E42" s="26"/>
      <c r="F42" s="27"/>
      <c r="G42" s="27"/>
    </row>
    <row r="43" spans="1:11" ht="12" customHeight="1" x14ac:dyDescent="0.25">
      <c r="A43" s="4"/>
      <c r="B43" s="14" t="s">
        <v>26</v>
      </c>
      <c r="C43" s="15"/>
      <c r="D43" s="16"/>
      <c r="E43" s="16"/>
      <c r="F43" s="17"/>
      <c r="G43" s="17"/>
    </row>
    <row r="44" spans="1:11" ht="24" customHeight="1" x14ac:dyDescent="0.25">
      <c r="A44" s="4"/>
      <c r="B44" s="19" t="s">
        <v>27</v>
      </c>
      <c r="C44" s="19" t="s">
        <v>28</v>
      </c>
      <c r="D44" s="19" t="s">
        <v>29</v>
      </c>
      <c r="E44" s="19" t="s">
        <v>16</v>
      </c>
      <c r="F44" s="19" t="s">
        <v>17</v>
      </c>
      <c r="G44" s="19" t="s">
        <v>18</v>
      </c>
      <c r="K44" s="87"/>
    </row>
    <row r="45" spans="1:11" ht="12.75" customHeight="1" x14ac:dyDescent="0.25">
      <c r="A45" s="12"/>
      <c r="B45" s="109" t="s">
        <v>30</v>
      </c>
      <c r="C45" s="110"/>
      <c r="D45" s="110"/>
      <c r="E45" s="110"/>
      <c r="F45" s="110"/>
      <c r="G45" s="110"/>
      <c r="K45" s="87"/>
    </row>
    <row r="46" spans="1:11" ht="12.75" customHeight="1" x14ac:dyDescent="0.25">
      <c r="A46" s="12"/>
      <c r="B46" s="9" t="s">
        <v>30</v>
      </c>
      <c r="C46" s="30" t="s">
        <v>76</v>
      </c>
      <c r="D46" s="31">
        <v>8000</v>
      </c>
      <c r="E46" s="30" t="s">
        <v>69</v>
      </c>
      <c r="F46" s="32">
        <v>200</v>
      </c>
      <c r="G46" s="32">
        <f>(D46*F46)</f>
        <v>1600000</v>
      </c>
    </row>
    <row r="47" spans="1:11" ht="12.75" customHeight="1" x14ac:dyDescent="0.25">
      <c r="A47" s="12"/>
      <c r="B47" s="33" t="s">
        <v>31</v>
      </c>
      <c r="C47" s="34"/>
      <c r="D47" s="10"/>
      <c r="E47" s="34"/>
      <c r="F47" s="32"/>
      <c r="G47" s="32"/>
    </row>
    <row r="48" spans="1:11" ht="12.75" customHeight="1" x14ac:dyDescent="0.25">
      <c r="A48" s="12"/>
      <c r="B48" s="9" t="s">
        <v>95</v>
      </c>
      <c r="C48" s="30" t="s">
        <v>32</v>
      </c>
      <c r="D48" s="31">
        <v>100</v>
      </c>
      <c r="E48" s="30" t="s">
        <v>77</v>
      </c>
      <c r="F48" s="32">
        <v>392</v>
      </c>
      <c r="G48" s="32">
        <f>(D48*F48)</f>
        <v>39200</v>
      </c>
    </row>
    <row r="49" spans="1:7" ht="12.75" customHeight="1" x14ac:dyDescent="0.25">
      <c r="A49" s="12"/>
      <c r="B49" s="9" t="s">
        <v>96</v>
      </c>
      <c r="C49" s="30" t="s">
        <v>33</v>
      </c>
      <c r="D49" s="31">
        <v>500</v>
      </c>
      <c r="E49" s="30" t="s">
        <v>98</v>
      </c>
      <c r="F49" s="32">
        <v>440</v>
      </c>
      <c r="G49" s="32">
        <f>(D49*F49)</f>
        <v>220000</v>
      </c>
    </row>
    <row r="50" spans="1:7" ht="12.75" customHeight="1" x14ac:dyDescent="0.25">
      <c r="A50" s="12"/>
      <c r="B50" s="33" t="s">
        <v>34</v>
      </c>
      <c r="C50" s="34"/>
      <c r="D50" s="10"/>
      <c r="E50" s="34"/>
      <c r="F50" s="32"/>
      <c r="G50" s="32"/>
    </row>
    <row r="51" spans="1:7" ht="12.75" customHeight="1" x14ac:dyDescent="0.25">
      <c r="A51" s="12"/>
      <c r="B51" s="9" t="s">
        <v>97</v>
      </c>
      <c r="C51" s="30" t="s">
        <v>79</v>
      </c>
      <c r="D51" s="31">
        <v>1</v>
      </c>
      <c r="E51" s="30" t="s">
        <v>80</v>
      </c>
      <c r="F51" s="32">
        <v>57000</v>
      </c>
      <c r="G51" s="32">
        <f>(D51*F51)</f>
        <v>57000</v>
      </c>
    </row>
    <row r="52" spans="1:7" ht="12.75" customHeight="1" x14ac:dyDescent="0.25">
      <c r="A52" s="12"/>
      <c r="B52" s="9" t="s">
        <v>78</v>
      </c>
      <c r="C52" s="30" t="s">
        <v>81</v>
      </c>
      <c r="D52" s="31">
        <v>0.25</v>
      </c>
      <c r="E52" s="30" t="s">
        <v>82</v>
      </c>
      <c r="F52" s="32">
        <v>42000</v>
      </c>
      <c r="G52" s="32">
        <f>(D52*F52)</f>
        <v>10500</v>
      </c>
    </row>
    <row r="53" spans="1:7" ht="12.75" customHeight="1" x14ac:dyDescent="0.25">
      <c r="A53" s="12"/>
      <c r="B53" s="33" t="s">
        <v>83</v>
      </c>
      <c r="C53" s="34"/>
      <c r="D53" s="10"/>
      <c r="E53" s="34"/>
      <c r="F53" s="32"/>
      <c r="G53" s="32"/>
    </row>
    <row r="54" spans="1:7" ht="12.75" customHeight="1" x14ac:dyDescent="0.25">
      <c r="A54" s="12"/>
      <c r="B54" s="35" t="s">
        <v>84</v>
      </c>
      <c r="C54" s="36" t="s">
        <v>79</v>
      </c>
      <c r="D54" s="37">
        <v>1</v>
      </c>
      <c r="E54" s="36" t="s">
        <v>85</v>
      </c>
      <c r="F54" s="38">
        <v>8500</v>
      </c>
      <c r="G54" s="38">
        <f>(D54*F54)</f>
        <v>8500</v>
      </c>
    </row>
    <row r="55" spans="1:7" ht="13.5" customHeight="1" x14ac:dyDescent="0.25">
      <c r="A55" s="4"/>
      <c r="B55" s="39" t="s">
        <v>35</v>
      </c>
      <c r="C55" s="40"/>
      <c r="D55" s="40"/>
      <c r="E55" s="40"/>
      <c r="F55" s="41"/>
      <c r="G55" s="139">
        <f>SUM(G45:G54)</f>
        <v>1935200</v>
      </c>
    </row>
    <row r="56" spans="1:7" ht="12" customHeight="1" x14ac:dyDescent="0.25">
      <c r="A56" s="2"/>
      <c r="B56" s="25"/>
      <c r="C56" s="26"/>
      <c r="D56" s="26"/>
      <c r="E56" s="42"/>
      <c r="F56" s="27"/>
      <c r="G56" s="27"/>
    </row>
    <row r="57" spans="1:7" ht="12" customHeight="1" x14ac:dyDescent="0.25">
      <c r="A57" s="4"/>
      <c r="B57" s="14" t="s">
        <v>36</v>
      </c>
      <c r="C57" s="15"/>
      <c r="D57" s="16"/>
      <c r="E57" s="16"/>
      <c r="F57" s="17"/>
      <c r="G57" s="17"/>
    </row>
    <row r="58" spans="1:7" ht="24" customHeight="1" x14ac:dyDescent="0.25">
      <c r="A58" s="4"/>
      <c r="B58" s="18" t="s">
        <v>37</v>
      </c>
      <c r="C58" s="19" t="s">
        <v>28</v>
      </c>
      <c r="D58" s="19" t="s">
        <v>29</v>
      </c>
      <c r="E58" s="18" t="s">
        <v>16</v>
      </c>
      <c r="F58" s="19" t="s">
        <v>17</v>
      </c>
      <c r="G58" s="18" t="s">
        <v>18</v>
      </c>
    </row>
    <row r="59" spans="1:7" ht="12.75" customHeight="1" x14ac:dyDescent="0.25">
      <c r="A59" s="12"/>
      <c r="B59" s="133"/>
      <c r="C59" s="134"/>
      <c r="D59" s="135"/>
      <c r="E59" s="136"/>
      <c r="F59" s="137"/>
      <c r="G59" s="135"/>
    </row>
    <row r="60" spans="1:7" ht="13.5" customHeight="1" x14ac:dyDescent="0.25">
      <c r="A60" s="4"/>
      <c r="B60" s="39" t="s">
        <v>38</v>
      </c>
      <c r="C60" s="40"/>
      <c r="D60" s="40"/>
      <c r="E60" s="40"/>
      <c r="F60" s="41"/>
      <c r="G60" s="138"/>
    </row>
    <row r="61" spans="1:7" ht="12" customHeight="1" x14ac:dyDescent="0.25">
      <c r="A61" s="2"/>
      <c r="B61" s="55"/>
      <c r="C61" s="55"/>
      <c r="D61" s="55"/>
      <c r="E61" s="55"/>
      <c r="F61" s="56"/>
      <c r="G61" s="56"/>
    </row>
    <row r="62" spans="1:7" ht="12" customHeight="1" x14ac:dyDescent="0.25">
      <c r="A62" s="52"/>
      <c r="B62" s="57" t="s">
        <v>39</v>
      </c>
      <c r="C62" s="58"/>
      <c r="D62" s="58"/>
      <c r="E62" s="58"/>
      <c r="F62" s="58"/>
      <c r="G62" s="111">
        <f>G27+G41+G55+G60</f>
        <v>2591450</v>
      </c>
    </row>
    <row r="63" spans="1:7" ht="12" customHeight="1" x14ac:dyDescent="0.25">
      <c r="A63" s="52"/>
      <c r="B63" s="59" t="s">
        <v>40</v>
      </c>
      <c r="C63" s="44"/>
      <c r="D63" s="44"/>
      <c r="E63" s="44"/>
      <c r="F63" s="44"/>
      <c r="G63" s="112">
        <f>G62*0.05</f>
        <v>129572.5</v>
      </c>
    </row>
    <row r="64" spans="1:7" ht="12" customHeight="1" x14ac:dyDescent="0.25">
      <c r="A64" s="52"/>
      <c r="B64" s="60" t="s">
        <v>41</v>
      </c>
      <c r="C64" s="43"/>
      <c r="D64" s="43"/>
      <c r="E64" s="43"/>
      <c r="F64" s="43"/>
      <c r="G64" s="113">
        <f>G63+G62</f>
        <v>2721022.5</v>
      </c>
    </row>
    <row r="65" spans="1:7" ht="12" customHeight="1" x14ac:dyDescent="0.25">
      <c r="A65" s="52"/>
      <c r="B65" s="59" t="s">
        <v>42</v>
      </c>
      <c r="C65" s="44"/>
      <c r="D65" s="44"/>
      <c r="E65" s="44"/>
      <c r="F65" s="44"/>
      <c r="G65" s="112">
        <f>G12</f>
        <v>5400000</v>
      </c>
    </row>
    <row r="66" spans="1:7" ht="12" customHeight="1" x14ac:dyDescent="0.25">
      <c r="A66" s="52"/>
      <c r="B66" s="61" t="s">
        <v>43</v>
      </c>
      <c r="C66" s="114"/>
      <c r="D66" s="114"/>
      <c r="E66" s="114"/>
      <c r="F66" s="114"/>
      <c r="G66" s="115">
        <f>G65-G64</f>
        <v>2678977.5</v>
      </c>
    </row>
    <row r="67" spans="1:7" ht="12" customHeight="1" x14ac:dyDescent="0.25">
      <c r="A67" s="52"/>
      <c r="B67" s="53" t="s">
        <v>44</v>
      </c>
      <c r="C67" s="54"/>
      <c r="D67" s="54"/>
      <c r="E67" s="54"/>
      <c r="F67" s="54"/>
      <c r="G67" s="49"/>
    </row>
    <row r="68" spans="1:7" ht="12.75" customHeight="1" thickBot="1" x14ac:dyDescent="0.3">
      <c r="A68" s="52"/>
      <c r="B68" s="62"/>
      <c r="C68" s="54"/>
      <c r="D68" s="54"/>
      <c r="E68" s="54"/>
      <c r="F68" s="54"/>
      <c r="G68" s="49"/>
    </row>
    <row r="69" spans="1:7" ht="12" customHeight="1" x14ac:dyDescent="0.25">
      <c r="A69" s="52"/>
      <c r="B69" s="73" t="s">
        <v>45</v>
      </c>
      <c r="C69" s="74"/>
      <c r="D69" s="74"/>
      <c r="E69" s="74"/>
      <c r="F69" s="75"/>
      <c r="G69" s="49"/>
    </row>
    <row r="70" spans="1:7" ht="12" customHeight="1" x14ac:dyDescent="0.25">
      <c r="A70" s="52"/>
      <c r="B70" s="76" t="s">
        <v>46</v>
      </c>
      <c r="C70" s="51"/>
      <c r="D70" s="51"/>
      <c r="E70" s="51"/>
      <c r="F70" s="77"/>
      <c r="G70" s="49"/>
    </row>
    <row r="71" spans="1:7" ht="12" customHeight="1" x14ac:dyDescent="0.25">
      <c r="A71" s="52"/>
      <c r="B71" s="76" t="s">
        <v>47</v>
      </c>
      <c r="C71" s="51"/>
      <c r="D71" s="51"/>
      <c r="E71" s="51"/>
      <c r="F71" s="77"/>
      <c r="G71" s="49"/>
    </row>
    <row r="72" spans="1:7" ht="12" customHeight="1" x14ac:dyDescent="0.25">
      <c r="A72" s="52"/>
      <c r="B72" s="76" t="s">
        <v>48</v>
      </c>
      <c r="C72" s="51"/>
      <c r="D72" s="51"/>
      <c r="E72" s="51"/>
      <c r="F72" s="77"/>
      <c r="G72" s="49"/>
    </row>
    <row r="73" spans="1:7" ht="12" customHeight="1" x14ac:dyDescent="0.25">
      <c r="A73" s="52"/>
      <c r="B73" s="76" t="s">
        <v>49</v>
      </c>
      <c r="C73" s="51"/>
      <c r="D73" s="51"/>
      <c r="E73" s="51"/>
      <c r="F73" s="77"/>
      <c r="G73" s="49"/>
    </row>
    <row r="74" spans="1:7" ht="12" customHeight="1" x14ac:dyDescent="0.25">
      <c r="A74" s="52"/>
      <c r="B74" s="76" t="s">
        <v>50</v>
      </c>
      <c r="C74" s="51"/>
      <c r="D74" s="51"/>
      <c r="E74" s="51"/>
      <c r="F74" s="77"/>
      <c r="G74" s="49"/>
    </row>
    <row r="75" spans="1:7" ht="12.75" customHeight="1" thickBot="1" x14ac:dyDescent="0.3">
      <c r="A75" s="52"/>
      <c r="B75" s="78" t="s">
        <v>51</v>
      </c>
      <c r="C75" s="79"/>
      <c r="D75" s="79"/>
      <c r="E75" s="79"/>
      <c r="F75" s="80"/>
      <c r="G75" s="49"/>
    </row>
    <row r="76" spans="1:7" ht="12.75" customHeight="1" x14ac:dyDescent="0.25">
      <c r="A76" s="52"/>
      <c r="B76" s="71"/>
      <c r="C76" s="51"/>
      <c r="D76" s="51"/>
      <c r="E76" s="51"/>
      <c r="F76" s="51"/>
      <c r="G76" s="49"/>
    </row>
    <row r="77" spans="1:7" ht="15" customHeight="1" thickBot="1" x14ac:dyDescent="0.3">
      <c r="A77" s="52"/>
      <c r="B77" s="152" t="s">
        <v>52</v>
      </c>
      <c r="C77" s="153"/>
      <c r="D77" s="70"/>
      <c r="E77" s="46"/>
      <c r="F77" s="46"/>
      <c r="G77" s="49"/>
    </row>
    <row r="78" spans="1:7" ht="12" customHeight="1" x14ac:dyDescent="0.25">
      <c r="A78" s="52"/>
      <c r="B78" s="64" t="s">
        <v>37</v>
      </c>
      <c r="C78" s="151" t="s">
        <v>103</v>
      </c>
      <c r="D78" s="65" t="s">
        <v>53</v>
      </c>
      <c r="E78" s="46"/>
      <c r="F78" s="46"/>
      <c r="G78" s="49"/>
    </row>
    <row r="79" spans="1:7" ht="12" customHeight="1" x14ac:dyDescent="0.25">
      <c r="A79" s="52"/>
      <c r="B79" s="66" t="s">
        <v>54</v>
      </c>
      <c r="C79" s="116">
        <f>G27</f>
        <v>500000</v>
      </c>
      <c r="D79" s="67">
        <f>(C79/C85)</f>
        <v>0.18375441883438692</v>
      </c>
      <c r="E79" s="46"/>
      <c r="F79" s="46"/>
      <c r="G79" s="49"/>
    </row>
    <row r="80" spans="1:7" ht="12" customHeight="1" x14ac:dyDescent="0.25">
      <c r="A80" s="52"/>
      <c r="B80" s="66" t="s">
        <v>55</v>
      </c>
      <c r="C80" s="117">
        <v>0</v>
      </c>
      <c r="D80" s="67">
        <v>0</v>
      </c>
      <c r="E80" s="46"/>
      <c r="F80" s="46"/>
      <c r="G80" s="49"/>
    </row>
    <row r="81" spans="1:7" ht="12" customHeight="1" x14ac:dyDescent="0.25">
      <c r="A81" s="52"/>
      <c r="B81" s="66" t="s">
        <v>56</v>
      </c>
      <c r="C81" s="116">
        <f>G41</f>
        <v>156250</v>
      </c>
      <c r="D81" s="67">
        <f>(C81/C85)</f>
        <v>5.7423255885745914E-2</v>
      </c>
      <c r="E81" s="46"/>
      <c r="F81" s="46"/>
      <c r="G81" s="49"/>
    </row>
    <row r="82" spans="1:7" ht="12" customHeight="1" x14ac:dyDescent="0.25">
      <c r="A82" s="52"/>
      <c r="B82" s="66" t="s">
        <v>27</v>
      </c>
      <c r="C82" s="116">
        <f>G55</f>
        <v>1935200</v>
      </c>
      <c r="D82" s="67">
        <f>(C82/C85)</f>
        <v>0.71120310265661113</v>
      </c>
      <c r="E82" s="46"/>
      <c r="F82" s="46"/>
      <c r="G82" s="49"/>
    </row>
    <row r="83" spans="1:7" ht="12" customHeight="1" x14ac:dyDescent="0.25">
      <c r="A83" s="52"/>
      <c r="B83" s="66" t="s">
        <v>57</v>
      </c>
      <c r="C83" s="118">
        <v>0</v>
      </c>
      <c r="D83" s="67">
        <f>(C83/C85)</f>
        <v>0</v>
      </c>
      <c r="E83" s="48"/>
      <c r="F83" s="48"/>
      <c r="G83" s="49"/>
    </row>
    <row r="84" spans="1:7" ht="12" customHeight="1" x14ac:dyDescent="0.25">
      <c r="A84" s="52"/>
      <c r="B84" s="66" t="s">
        <v>58</v>
      </c>
      <c r="C84" s="118">
        <v>129573</v>
      </c>
      <c r="D84" s="67">
        <f>(C84/C85)</f>
        <v>4.7619222623256033E-2</v>
      </c>
      <c r="E84" s="48"/>
      <c r="F84" s="48"/>
      <c r="G84" s="49"/>
    </row>
    <row r="85" spans="1:7" ht="12.75" customHeight="1" thickBot="1" x14ac:dyDescent="0.3">
      <c r="A85" s="52"/>
      <c r="B85" s="68" t="s">
        <v>107</v>
      </c>
      <c r="C85" s="119">
        <f>SUM(C79:C84)</f>
        <v>2721023</v>
      </c>
      <c r="D85" s="69">
        <f>SUM(D79:D84)</f>
        <v>1</v>
      </c>
      <c r="E85" s="48"/>
      <c r="F85" s="48"/>
      <c r="G85" s="49"/>
    </row>
    <row r="86" spans="1:7" ht="12" customHeight="1" x14ac:dyDescent="0.25">
      <c r="A86" s="52"/>
      <c r="B86" s="62"/>
      <c r="C86" s="54"/>
      <c r="D86" s="54"/>
      <c r="E86" s="54"/>
      <c r="F86" s="54"/>
      <c r="G86" s="49"/>
    </row>
    <row r="87" spans="1:7" ht="12.75" customHeight="1" x14ac:dyDescent="0.25">
      <c r="A87" s="52"/>
      <c r="B87" s="63"/>
      <c r="C87" s="54"/>
      <c r="D87" s="54"/>
      <c r="E87" s="54"/>
      <c r="F87" s="54"/>
      <c r="G87" s="49"/>
    </row>
    <row r="88" spans="1:7" ht="12" customHeight="1" thickBot="1" x14ac:dyDescent="0.3">
      <c r="A88" s="45"/>
      <c r="B88" s="82"/>
      <c r="C88" s="83" t="s">
        <v>106</v>
      </c>
      <c r="D88" s="84"/>
      <c r="E88" s="85"/>
      <c r="F88" s="47"/>
      <c r="G88" s="49"/>
    </row>
    <row r="89" spans="1:7" ht="12" customHeight="1" x14ac:dyDescent="0.25">
      <c r="A89" s="52"/>
      <c r="B89" s="86" t="s">
        <v>104</v>
      </c>
      <c r="C89" s="120">
        <v>10000</v>
      </c>
      <c r="D89" s="120">
        <v>12000</v>
      </c>
      <c r="E89" s="121">
        <v>14000</v>
      </c>
      <c r="F89" s="81"/>
      <c r="G89" s="50"/>
    </row>
    <row r="90" spans="1:7" ht="12.75" customHeight="1" thickBot="1" x14ac:dyDescent="0.3">
      <c r="A90" s="52"/>
      <c r="B90" s="68" t="s">
        <v>105</v>
      </c>
      <c r="C90" s="122">
        <f>(G64/C89)</f>
        <v>272.10225000000003</v>
      </c>
      <c r="D90" s="122">
        <f>(G64/D89)</f>
        <v>226.75187500000001</v>
      </c>
      <c r="E90" s="123">
        <f>(G64/E89)</f>
        <v>194.35874999999999</v>
      </c>
      <c r="F90" s="81"/>
      <c r="G90" s="50"/>
    </row>
    <row r="91" spans="1:7" ht="15.6" customHeight="1" x14ac:dyDescent="0.25">
      <c r="A91" s="52"/>
      <c r="B91" s="72" t="s">
        <v>59</v>
      </c>
      <c r="C91" s="51"/>
      <c r="D91" s="51"/>
      <c r="E91" s="51"/>
      <c r="F91" s="51"/>
      <c r="G91" s="51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Lilium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2021-03-24T12:14:13Z</dcterms:modified>
</cp:coreProperties>
</file>