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14010" windowHeight="1201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1" l="1"/>
  <c r="B90" i="1"/>
  <c r="J27" i="1" l="1"/>
  <c r="F61" i="1"/>
  <c r="F56" i="1"/>
  <c r="F33" i="1" l="1"/>
  <c r="F34" i="1"/>
  <c r="F35" i="1"/>
  <c r="F36" i="1"/>
  <c r="F37" i="1"/>
  <c r="F38" i="1"/>
  <c r="F39" i="1"/>
  <c r="F40" i="1"/>
  <c r="F41" i="1"/>
  <c r="F42" i="1"/>
  <c r="F43" i="1"/>
  <c r="F44" i="1"/>
  <c r="F45" i="1"/>
  <c r="F32" i="1" l="1"/>
  <c r="F66" i="1" l="1"/>
  <c r="F67" i="1" s="1"/>
  <c r="F60" i="1"/>
  <c r="F58" i="1"/>
  <c r="F57" i="1"/>
  <c r="F54" i="1"/>
  <c r="F53" i="1"/>
  <c r="F51" i="1"/>
  <c r="F22" i="1"/>
  <c r="F21" i="1"/>
  <c r="F12" i="1"/>
  <c r="F72" i="1" s="1"/>
  <c r="F62" i="1" l="1"/>
  <c r="B89" i="1" s="1"/>
  <c r="F23" i="1"/>
  <c r="B86" i="1" s="1"/>
  <c r="F46" i="1"/>
  <c r="B88" i="1" s="1"/>
  <c r="F69" i="1" l="1"/>
  <c r="F70" i="1" s="1"/>
  <c r="F71" i="1" l="1"/>
  <c r="B97" i="1" s="1"/>
  <c r="B91" i="1"/>
  <c r="D97" i="1" l="1"/>
  <c r="C97" i="1"/>
  <c r="F73" i="1"/>
  <c r="B92" i="1"/>
  <c r="C91" i="1" s="1"/>
  <c r="C89" i="1" l="1"/>
  <c r="C88" i="1"/>
  <c r="C90" i="1"/>
  <c r="C86" i="1"/>
  <c r="C92" i="1" l="1"/>
</calcChain>
</file>

<file path=xl/sharedStrings.xml><?xml version="1.0" encoding="utf-8"?>
<sst xmlns="http://schemas.openxmlformats.org/spreadsheetml/2006/main" count="169" uniqueCount="114">
  <si>
    <t>RUBRO O CULTIVO</t>
  </si>
  <si>
    <t>MAIZ GRANO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</si>
  <si>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</si>
  <si>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</si>
  <si>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</si>
  <si>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</si>
  <si>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</si>
  <si>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</si>
  <si>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</si>
  <si>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Libertador Bernardo O'Higgins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</si>
  <si>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</si>
  <si>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</si>
  <si>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</si>
  <si>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</si>
  <si>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</si>
  <si>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</si>
  <si>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</si>
  <si>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</si>
  <si>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</si>
  <si>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</si>
  <si>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</si>
  <si>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</si>
  <si>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</si>
  <si>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</si>
  <si>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</si>
  <si>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</si>
  <si>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</si>
  <si>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</si>
  <si>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Movimiento Insumos Siembra</t>
  </si>
  <si>
    <t>Riegos(11)</t>
  </si>
  <si>
    <t>Subtotal Jornadas Hombre</t>
  </si>
  <si>
    <t>JORNADAS ANIMAL</t>
  </si>
  <si>
    <t>Subtotal Jornadas Animal</t>
  </si>
  <si>
    <t>MAQUINARIA</t>
  </si>
  <si>
    <t>Picar Caña</t>
  </si>
  <si>
    <t>JM</t>
  </si>
  <si>
    <t>Mayo</t>
  </si>
  <si>
    <t>Aplicar Nitrogeno</t>
  </si>
  <si>
    <t>Aradura</t>
  </si>
  <si>
    <t>Rastraje(Incorp.Herbicida/Insecticida</t>
  </si>
  <si>
    <t>Septiembre-Octubre</t>
  </si>
  <si>
    <t>Aplicación Herb.Post Emergencia</t>
  </si>
  <si>
    <t>Octubre-Noviembre</t>
  </si>
  <si>
    <t>Acarreo Insumos</t>
  </si>
  <si>
    <t>Siembra y Fertilización</t>
  </si>
  <si>
    <t>Trazado Acequias</t>
  </si>
  <si>
    <t>Cultivador/Aporca/Fertilizaciòn Nitrògeno</t>
  </si>
  <si>
    <t>Noviembre-Diciembre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</si>
  <si>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</si>
  <si>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</si>
  <si>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</si>
  <si>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</si>
  <si>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</si>
  <si>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</si>
  <si>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</si>
  <si>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</si>
  <si>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</si>
  <si>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</si>
  <si>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</si>
  <si>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</si>
  <si>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</si>
  <si>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</si>
  <si>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</si>
  <si>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Lt.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</si>
  <si>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</si>
  <si>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</si>
  <si>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</si>
  <si>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</si>
  <si>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</si>
  <si>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</si>
  <si>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</si>
  <si>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</si>
  <si>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</si>
  <si>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</si>
  <si>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</si>
  <si>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</si>
  <si>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</si>
  <si>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</si>
  <si>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</si>
  <si>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</si>
  <si>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</si>
  <si>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</si>
  <si>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</si>
  <si>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</si>
  <si>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</si>
  <si>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</si>
  <si>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</si>
  <si>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</si>
  <si>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</si>
  <si>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</si>
  <si>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</si>
  <si>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</si>
  <si>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</si>
  <si>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</si>
  <si>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</si>
  <si>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</si>
  <si>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Todas la comunas del Área</t>
  </si>
  <si>
    <t>Aplicación  Herbicida/insecticida</t>
  </si>
  <si>
    <t xml:space="preserve">Pioneer  33Y74 </t>
  </si>
  <si>
    <t>Induce PH</t>
  </si>
  <si>
    <t>Gr</t>
  </si>
  <si>
    <t xml:space="preserve">Rastraje </t>
  </si>
  <si>
    <t>Traslados (flete)</t>
  </si>
  <si>
    <t>3. Precio esperado por ventas corresponde a precio puesto Planta</t>
  </si>
  <si>
    <t>Octubre-febrero</t>
  </si>
  <si>
    <t>HERBICIDAS Y OTRO</t>
  </si>
  <si>
    <t>Primagram Gold 660 SC</t>
  </si>
  <si>
    <t>Heladas - sequia- Lluvias extemporaneas</t>
  </si>
  <si>
    <t xml:space="preserve">Septiembre   </t>
  </si>
  <si>
    <t xml:space="preserve">Octubre- </t>
  </si>
  <si>
    <t>Abril</t>
  </si>
  <si>
    <t>Septiembre</t>
  </si>
  <si>
    <t>Rengo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</si>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</sst>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wrapText="1"/>
    </xf>
    <xf numFmtId="49" fontId="4" fillId="2" borderId="17" xfId="0" applyNumberFormat="1" applyFont="1" applyFill="1" applyBorder="1" applyAlignment="1">
      <alignment horizontal="center" wrapText="1"/>
    </xf>
    <xf numFmtId="0" fontId="4" fillId="2" borderId="17" xfId="0" applyNumberFormat="1" applyFont="1" applyFill="1" applyBorder="1" applyAlignment="1">
      <alignment wrapText="1"/>
    </xf>
    <xf numFmtId="49" fontId="4" fillId="2" borderId="17" xfId="0" applyNumberFormat="1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/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 applyAlignment="1"/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7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167" fontId="13" fillId="8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right" wrapText="1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horizontal="left" wrapText="1"/>
    </xf>
    <xf numFmtId="49" fontId="4" fillId="2" borderId="54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1113693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84688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8"/>
  <sheetViews>
    <sheetView showGridLines="0" tabSelected="1" zoomScale="130" zoomScaleNormal="130" workbookViewId="0">
      <selection activeCell="F11" sqref="F11"/>
    </sheetView>
  </sheetViews>
  <sheetFormatPr baseColWidth="10" defaultColWidth="10.85546875" defaultRowHeight="11.25" customHeight="1" x14ac:dyDescent="0.25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7.85546875" style="1" customWidth="1"/>
    <col min="7" max="254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2"/>
      <c r="B7" s="2"/>
      <c r="C7" s="2"/>
      <c r="D7" s="2"/>
      <c r="E7" s="2"/>
      <c r="F7" s="2"/>
    </row>
    <row r="8" spans="1:6" ht="15" customHeight="1" x14ac:dyDescent="0.25">
      <c r="A8" s="3"/>
      <c r="B8" s="4"/>
      <c r="C8" s="2"/>
      <c r="D8" s="4"/>
      <c r="E8" s="4"/>
      <c r="F8" s="4"/>
    </row>
    <row r="9" spans="1:6" ht="12" customHeight="1" x14ac:dyDescent="0.25">
      <c r="A9" s="5" t="s">
        <v>0</v>
      </c>
      <c r="B9" s="6" t="s">
        <v>1</v>
      </c>
      <c r="C9" s="7"/>
      <c r="D9" s="148" t="s">
        <v>2</v>
      </c>
      <c r="E9" s="149"/>
      <c r="F9" s="8">
        <v>170</v>
      </c>
    </row>
    <row r="10" spans="1:6" ht="12" customHeight="1" x14ac:dyDescent="0.25">
      <c r="A10" s="9" t="s">
        <v>3</v>
      </c>
      <c r="B10" s="12" t="s">
        <v>98</v>
      </c>
      <c r="C10" s="10"/>
      <c r="D10" s="146" t="s">
        <v>4</v>
      </c>
      <c r="E10" s="147"/>
      <c r="F10" s="140" t="s">
        <v>110</v>
      </c>
    </row>
    <row r="11" spans="1:6" ht="12" customHeight="1" x14ac:dyDescent="0.25">
      <c r="A11" s="9" t="s">
        <v>5</v>
      </c>
      <c r="B11" s="12" t="s">
        <v>6</v>
      </c>
      <c r="C11" s="10"/>
      <c r="D11" s="146" t="s">
        <v>7</v>
      </c>
      <c r="E11" s="147"/>
      <c r="F11" s="141">
        <v>17850</v>
      </c>
    </row>
    <row r="12" spans="1:6" ht="12" customHeight="1" x14ac:dyDescent="0.25">
      <c r="A12" s="9" t="s">
        <v>8</v>
      </c>
      <c r="B12" s="12" t="s">
        <v>9</v>
      </c>
      <c r="C12" s="10"/>
      <c r="D12" s="146" t="s">
        <v>10</v>
      </c>
      <c r="E12" s="147"/>
      <c r="F12" s="141">
        <f>(F9*F11)</f>
        <v>3034500</v>
      </c>
    </row>
    <row r="13" spans="1:6" ht="12" customHeight="1" x14ac:dyDescent="0.25">
      <c r="A13" s="9" t="s">
        <v>11</v>
      </c>
      <c r="B13" s="12" t="s">
        <v>112</v>
      </c>
      <c r="C13" s="10"/>
      <c r="D13" s="146" t="s">
        <v>12</v>
      </c>
      <c r="E13" s="147"/>
      <c r="F13" s="140" t="s">
        <v>13</v>
      </c>
    </row>
    <row r="14" spans="1:6" ht="12" customHeight="1" x14ac:dyDescent="0.25">
      <c r="A14" s="9" t="s">
        <v>14</v>
      </c>
      <c r="B14" s="12" t="s">
        <v>96</v>
      </c>
      <c r="C14" s="10"/>
      <c r="D14" s="146" t="s">
        <v>15</v>
      </c>
      <c r="E14" s="147"/>
      <c r="F14" s="140" t="s">
        <v>113</v>
      </c>
    </row>
    <row r="15" spans="1:6" ht="24.75" customHeight="1" x14ac:dyDescent="0.25">
      <c r="A15" s="9" t="s">
        <v>16</v>
      </c>
      <c r="B15" s="17">
        <v>44211</v>
      </c>
      <c r="C15" s="10"/>
      <c r="D15" s="146" t="s">
        <v>17</v>
      </c>
      <c r="E15" s="147"/>
      <c r="F15" s="142" t="s">
        <v>107</v>
      </c>
    </row>
    <row r="16" spans="1:6" ht="12" customHeight="1" x14ac:dyDescent="0.25">
      <c r="A16" s="18"/>
      <c r="B16" s="19"/>
      <c r="C16" s="20"/>
      <c r="D16" s="21"/>
      <c r="E16" s="21"/>
      <c r="F16" s="22"/>
    </row>
    <row r="17" spans="1:10" ht="12" customHeight="1" x14ac:dyDescent="0.25">
      <c r="A17" s="150" t="s">
        <v>18</v>
      </c>
      <c r="B17" s="151"/>
      <c r="C17" s="151"/>
      <c r="D17" s="151"/>
      <c r="E17" s="151"/>
      <c r="F17" s="151"/>
    </row>
    <row r="18" spans="1:10" ht="12" customHeight="1" x14ac:dyDescent="0.25">
      <c r="A18" s="23"/>
      <c r="B18" s="24"/>
      <c r="C18" s="24"/>
      <c r="D18" s="24"/>
      <c r="E18" s="25"/>
      <c r="F18" s="25"/>
    </row>
    <row r="19" spans="1:10" ht="12" customHeight="1" x14ac:dyDescent="0.25">
      <c r="A19" s="26" t="s">
        <v>19</v>
      </c>
      <c r="B19" s="27"/>
      <c r="C19" s="28"/>
      <c r="D19" s="28"/>
      <c r="E19" s="28"/>
      <c r="F19" s="28"/>
    </row>
    <row r="20" spans="1:10" ht="24" customHeight="1" x14ac:dyDescent="0.25">
      <c r="A20" s="29" t="s">
        <v>20</v>
      </c>
      <c r="B20" s="29" t="s">
        <v>21</v>
      </c>
      <c r="C20" s="29" t="s">
        <v>22</v>
      </c>
      <c r="D20" s="29" t="s">
        <v>23</v>
      </c>
      <c r="E20" s="29" t="s">
        <v>24</v>
      </c>
      <c r="F20" s="29" t="s">
        <v>25</v>
      </c>
    </row>
    <row r="21" spans="1:10" ht="25.5" customHeight="1" x14ac:dyDescent="0.25">
      <c r="A21" s="11" t="s">
        <v>28</v>
      </c>
      <c r="B21" s="30" t="s">
        <v>26</v>
      </c>
      <c r="C21" s="31">
        <v>2</v>
      </c>
      <c r="D21" s="11" t="s">
        <v>27</v>
      </c>
      <c r="E21" s="16">
        <v>20000</v>
      </c>
      <c r="F21" s="16">
        <f>(C21*E21)</f>
        <v>40000</v>
      </c>
    </row>
    <row r="22" spans="1:10" ht="12.75" customHeight="1" x14ac:dyDescent="0.25">
      <c r="A22" s="11" t="s">
        <v>29</v>
      </c>
      <c r="B22" s="30" t="s">
        <v>26</v>
      </c>
      <c r="C22" s="31">
        <v>9</v>
      </c>
      <c r="D22" s="11" t="s">
        <v>104</v>
      </c>
      <c r="E22" s="16">
        <v>20000</v>
      </c>
      <c r="F22" s="16">
        <f>(C22*E22)</f>
        <v>180000</v>
      </c>
    </row>
    <row r="23" spans="1:10" ht="12.75" customHeight="1" x14ac:dyDescent="0.25">
      <c r="A23" s="32" t="s">
        <v>30</v>
      </c>
      <c r="B23" s="33"/>
      <c r="C23" s="33"/>
      <c r="D23" s="33"/>
      <c r="E23" s="34"/>
      <c r="F23" s="35">
        <f>SUM(F21:F22)</f>
        <v>220000</v>
      </c>
    </row>
    <row r="24" spans="1:10" ht="12" customHeight="1" x14ac:dyDescent="0.25">
      <c r="A24" s="23"/>
      <c r="B24" s="25"/>
      <c r="C24" s="25"/>
      <c r="D24" s="25"/>
      <c r="E24" s="36"/>
      <c r="F24" s="36"/>
    </row>
    <row r="25" spans="1:10" ht="12" customHeight="1" x14ac:dyDescent="0.25">
      <c r="A25" s="37" t="s">
        <v>31</v>
      </c>
      <c r="B25" s="38"/>
      <c r="C25" s="39"/>
      <c r="D25" s="39"/>
      <c r="E25" s="40"/>
      <c r="F25" s="40"/>
    </row>
    <row r="26" spans="1:10" ht="24" customHeight="1" x14ac:dyDescent="0.25">
      <c r="A26" s="41" t="s">
        <v>20</v>
      </c>
      <c r="B26" s="42" t="s">
        <v>21</v>
      </c>
      <c r="C26" s="42" t="s">
        <v>22</v>
      </c>
      <c r="D26" s="41" t="s">
        <v>23</v>
      </c>
      <c r="E26" s="42" t="s">
        <v>24</v>
      </c>
      <c r="F26" s="41" t="s">
        <v>25</v>
      </c>
    </row>
    <row r="27" spans="1:10" ht="12" customHeight="1" x14ac:dyDescent="0.25">
      <c r="A27" s="43"/>
      <c r="B27" s="44"/>
      <c r="C27" s="44"/>
      <c r="D27" s="44"/>
      <c r="E27" s="43"/>
      <c r="F27" s="43"/>
      <c r="J27" s="1">
        <f>52/2</f>
        <v>26</v>
      </c>
    </row>
    <row r="28" spans="1:10" ht="12" customHeight="1" x14ac:dyDescent="0.25">
      <c r="A28" s="45" t="s">
        <v>32</v>
      </c>
      <c r="B28" s="46"/>
      <c r="C28" s="46"/>
      <c r="D28" s="46"/>
      <c r="E28" s="47"/>
      <c r="F28" s="47"/>
    </row>
    <row r="29" spans="1:10" ht="12" customHeight="1" x14ac:dyDescent="0.25">
      <c r="A29" s="48"/>
      <c r="B29" s="49"/>
      <c r="C29" s="49"/>
      <c r="D29" s="49"/>
      <c r="E29" s="50"/>
      <c r="F29" s="50"/>
    </row>
    <row r="30" spans="1:10" ht="12" customHeight="1" x14ac:dyDescent="0.25">
      <c r="A30" s="37" t="s">
        <v>33</v>
      </c>
      <c r="B30" s="38"/>
      <c r="C30" s="39"/>
      <c r="D30" s="39"/>
      <c r="E30" s="40"/>
      <c r="F30" s="40"/>
    </row>
    <row r="31" spans="1:10" ht="24" customHeight="1" x14ac:dyDescent="0.25">
      <c r="A31" s="51" t="s">
        <v>20</v>
      </c>
      <c r="B31" s="51" t="s">
        <v>21</v>
      </c>
      <c r="C31" s="51" t="s">
        <v>22</v>
      </c>
      <c r="D31" s="51" t="s">
        <v>23</v>
      </c>
      <c r="E31" s="52" t="s">
        <v>24</v>
      </c>
      <c r="F31" s="51" t="s">
        <v>25</v>
      </c>
    </row>
    <row r="32" spans="1:10" ht="12.75" customHeight="1" x14ac:dyDescent="0.25">
      <c r="A32" s="11" t="s">
        <v>34</v>
      </c>
      <c r="B32" s="30" t="s">
        <v>35</v>
      </c>
      <c r="C32" s="31">
        <v>0.3</v>
      </c>
      <c r="D32" s="13" t="s">
        <v>36</v>
      </c>
      <c r="E32" s="16">
        <v>166670</v>
      </c>
      <c r="F32" s="16">
        <f t="shared" ref="F32:F45" si="0">(C32*E32)</f>
        <v>50001</v>
      </c>
    </row>
    <row r="33" spans="1:6" ht="12.75" customHeight="1" x14ac:dyDescent="0.25">
      <c r="A33" s="11" t="s">
        <v>37</v>
      </c>
      <c r="B33" s="30" t="s">
        <v>35</v>
      </c>
      <c r="C33" s="31">
        <v>0.1</v>
      </c>
      <c r="D33" s="13" t="s">
        <v>36</v>
      </c>
      <c r="E33" s="16">
        <v>120000</v>
      </c>
      <c r="F33" s="16">
        <f t="shared" si="0"/>
        <v>12000</v>
      </c>
    </row>
    <row r="34" spans="1:6" ht="12.75" customHeight="1" x14ac:dyDescent="0.25">
      <c r="A34" s="11" t="s">
        <v>101</v>
      </c>
      <c r="B34" s="30" t="s">
        <v>35</v>
      </c>
      <c r="C34" s="31">
        <v>0.2</v>
      </c>
      <c r="D34" s="13" t="s">
        <v>36</v>
      </c>
      <c r="E34" s="16">
        <v>125000</v>
      </c>
      <c r="F34" s="16">
        <f t="shared" si="0"/>
        <v>25000</v>
      </c>
    </row>
    <row r="35" spans="1:6" ht="12.75" customHeight="1" x14ac:dyDescent="0.25">
      <c r="A35" s="11" t="s">
        <v>38</v>
      </c>
      <c r="B35" s="30" t="s">
        <v>35</v>
      </c>
      <c r="C35" s="31">
        <v>0.4</v>
      </c>
      <c r="D35" s="13" t="s">
        <v>108</v>
      </c>
      <c r="E35" s="16">
        <v>200000</v>
      </c>
      <c r="F35" s="16">
        <f t="shared" si="0"/>
        <v>80000</v>
      </c>
    </row>
    <row r="36" spans="1:6" ht="12.75" customHeight="1" x14ac:dyDescent="0.25">
      <c r="A36" s="11" t="s">
        <v>101</v>
      </c>
      <c r="B36" s="30" t="s">
        <v>35</v>
      </c>
      <c r="C36" s="31">
        <v>0.2</v>
      </c>
      <c r="D36" s="13" t="s">
        <v>108</v>
      </c>
      <c r="E36" s="16">
        <v>125000</v>
      </c>
      <c r="F36" s="16">
        <f t="shared" si="0"/>
        <v>25000</v>
      </c>
    </row>
    <row r="37" spans="1:6" ht="12.75" customHeight="1" x14ac:dyDescent="0.25">
      <c r="A37" s="11" t="s">
        <v>101</v>
      </c>
      <c r="B37" s="30" t="s">
        <v>35</v>
      </c>
      <c r="C37" s="31">
        <v>0.2</v>
      </c>
      <c r="D37" s="13" t="s">
        <v>108</v>
      </c>
      <c r="E37" s="16">
        <v>125000</v>
      </c>
      <c r="F37" s="16">
        <f t="shared" si="0"/>
        <v>25000</v>
      </c>
    </row>
    <row r="38" spans="1:6" ht="25.5" customHeight="1" x14ac:dyDescent="0.25">
      <c r="A38" s="11" t="s">
        <v>97</v>
      </c>
      <c r="B38" s="30" t="s">
        <v>35</v>
      </c>
      <c r="C38" s="31">
        <v>0.125</v>
      </c>
      <c r="D38" s="13" t="s">
        <v>108</v>
      </c>
      <c r="E38" s="16">
        <v>125000</v>
      </c>
      <c r="F38" s="16">
        <f t="shared" si="0"/>
        <v>15625</v>
      </c>
    </row>
    <row r="39" spans="1:6" ht="25.5" customHeight="1" x14ac:dyDescent="0.25">
      <c r="A39" s="11" t="s">
        <v>39</v>
      </c>
      <c r="B39" s="30" t="s">
        <v>35</v>
      </c>
      <c r="C39" s="31">
        <v>0.2</v>
      </c>
      <c r="D39" s="13" t="s">
        <v>108</v>
      </c>
      <c r="E39" s="16">
        <v>125000</v>
      </c>
      <c r="F39" s="16">
        <f t="shared" si="0"/>
        <v>25000</v>
      </c>
    </row>
    <row r="40" spans="1:6" ht="12.75" customHeight="1" x14ac:dyDescent="0.25">
      <c r="A40" s="11" t="s">
        <v>43</v>
      </c>
      <c r="B40" s="30" t="s">
        <v>35</v>
      </c>
      <c r="C40" s="31">
        <v>0.2</v>
      </c>
      <c r="D40" s="143" t="s">
        <v>40</v>
      </c>
      <c r="E40" s="16">
        <v>50000</v>
      </c>
      <c r="F40" s="16">
        <f t="shared" si="0"/>
        <v>10000</v>
      </c>
    </row>
    <row r="41" spans="1:6" ht="12.75" customHeight="1" x14ac:dyDescent="0.25">
      <c r="A41" s="11" t="s">
        <v>44</v>
      </c>
      <c r="B41" s="30" t="s">
        <v>35</v>
      </c>
      <c r="C41" s="31">
        <v>0.2</v>
      </c>
      <c r="D41" s="13" t="s">
        <v>111</v>
      </c>
      <c r="E41" s="16">
        <v>250000</v>
      </c>
      <c r="F41" s="16">
        <f t="shared" si="0"/>
        <v>50000</v>
      </c>
    </row>
    <row r="42" spans="1:6" ht="25.5" customHeight="1" x14ac:dyDescent="0.25">
      <c r="A42" s="11" t="s">
        <v>41</v>
      </c>
      <c r="B42" s="30" t="s">
        <v>35</v>
      </c>
      <c r="C42" s="31">
        <v>0.125</v>
      </c>
      <c r="D42" s="13" t="s">
        <v>109</v>
      </c>
      <c r="E42" s="16">
        <v>125000</v>
      </c>
      <c r="F42" s="16">
        <f t="shared" si="0"/>
        <v>15625</v>
      </c>
    </row>
    <row r="43" spans="1:6" ht="12.75" customHeight="1" x14ac:dyDescent="0.25">
      <c r="A43" s="11" t="s">
        <v>45</v>
      </c>
      <c r="B43" s="30" t="s">
        <v>35</v>
      </c>
      <c r="C43" s="31">
        <v>0.125</v>
      </c>
      <c r="D43" s="13" t="s">
        <v>40</v>
      </c>
      <c r="E43" s="16">
        <v>80000</v>
      </c>
      <c r="F43" s="16">
        <f t="shared" si="0"/>
        <v>10000</v>
      </c>
    </row>
    <row r="44" spans="1:6" ht="25.5" customHeight="1" x14ac:dyDescent="0.25">
      <c r="A44" s="11" t="s">
        <v>46</v>
      </c>
      <c r="B44" s="30" t="s">
        <v>35</v>
      </c>
      <c r="C44" s="31">
        <v>0.2</v>
      </c>
      <c r="D44" s="13" t="s">
        <v>47</v>
      </c>
      <c r="E44" s="16">
        <v>125000</v>
      </c>
      <c r="F44" s="16">
        <f t="shared" si="0"/>
        <v>25000</v>
      </c>
    </row>
    <row r="45" spans="1:6" ht="12.75" customHeight="1" x14ac:dyDescent="0.25">
      <c r="A45" s="53" t="s">
        <v>48</v>
      </c>
      <c r="B45" s="54" t="s">
        <v>35</v>
      </c>
      <c r="C45" s="55">
        <v>0.3</v>
      </c>
      <c r="D45" s="56" t="s">
        <v>110</v>
      </c>
      <c r="E45" s="57">
        <v>266670</v>
      </c>
      <c r="F45" s="16">
        <f t="shared" si="0"/>
        <v>80001</v>
      </c>
    </row>
    <row r="46" spans="1:6" ht="12.75" customHeight="1" x14ac:dyDescent="0.25">
      <c r="A46" s="58" t="s">
        <v>50</v>
      </c>
      <c r="B46" s="59"/>
      <c r="C46" s="59"/>
      <c r="D46" s="59"/>
      <c r="E46" s="60"/>
      <c r="F46" s="61">
        <f>SUM(F32:F45)</f>
        <v>448252</v>
      </c>
    </row>
    <row r="47" spans="1:6" ht="12" customHeight="1" x14ac:dyDescent="0.25">
      <c r="A47" s="48"/>
      <c r="B47" s="49"/>
      <c r="C47" s="49"/>
      <c r="D47" s="49"/>
      <c r="E47" s="50"/>
      <c r="F47" s="50"/>
    </row>
    <row r="48" spans="1:6" ht="12" customHeight="1" x14ac:dyDescent="0.25">
      <c r="A48" s="37" t="s">
        <v>51</v>
      </c>
      <c r="B48" s="38"/>
      <c r="C48" s="39"/>
      <c r="D48" s="39"/>
      <c r="E48" s="40"/>
      <c r="F48" s="40"/>
    </row>
    <row r="49" spans="1:254" ht="24" customHeight="1" x14ac:dyDescent="0.25">
      <c r="A49" s="52" t="s">
        <v>52</v>
      </c>
      <c r="B49" s="52" t="s">
        <v>53</v>
      </c>
      <c r="C49" s="52" t="s">
        <v>54</v>
      </c>
      <c r="D49" s="52" t="s">
        <v>23</v>
      </c>
      <c r="E49" s="52" t="s">
        <v>24</v>
      </c>
      <c r="F49" s="52" t="s">
        <v>25</v>
      </c>
      <c r="J49" s="138"/>
    </row>
    <row r="50" spans="1:254" ht="12.75" customHeight="1" x14ac:dyDescent="0.25">
      <c r="A50" s="62" t="s">
        <v>55</v>
      </c>
      <c r="B50" s="63"/>
      <c r="C50" s="63"/>
      <c r="D50" s="63"/>
      <c r="E50" s="63"/>
      <c r="F50" s="63"/>
      <c r="J50" s="138"/>
    </row>
    <row r="51" spans="1:254" ht="12.75" customHeight="1" x14ac:dyDescent="0.25">
      <c r="A51" s="14" t="s">
        <v>56</v>
      </c>
      <c r="B51" s="64" t="s">
        <v>57</v>
      </c>
      <c r="C51" s="65">
        <v>2.2000000000000002</v>
      </c>
      <c r="D51" s="64" t="s">
        <v>42</v>
      </c>
      <c r="E51" s="66">
        <v>150000</v>
      </c>
      <c r="F51" s="66">
        <f>(C51*E51)</f>
        <v>330000</v>
      </c>
    </row>
    <row r="52" spans="1:254" ht="12.75" customHeight="1" x14ac:dyDescent="0.25">
      <c r="A52" s="67" t="s">
        <v>58</v>
      </c>
      <c r="B52" s="68"/>
      <c r="C52" s="15"/>
      <c r="D52" s="68"/>
      <c r="E52" s="66"/>
      <c r="F52" s="66"/>
    </row>
    <row r="53" spans="1:254" ht="12.75" customHeight="1" x14ac:dyDescent="0.25">
      <c r="A53" s="14" t="s">
        <v>59</v>
      </c>
      <c r="B53" s="64" t="s">
        <v>60</v>
      </c>
      <c r="C53" s="65">
        <v>700</v>
      </c>
      <c r="D53" s="64" t="s">
        <v>42</v>
      </c>
      <c r="E53" s="66">
        <v>370</v>
      </c>
      <c r="F53" s="66">
        <f>(C53*E53)</f>
        <v>259000</v>
      </c>
    </row>
    <row r="54" spans="1:254" ht="12.75" customHeight="1" x14ac:dyDescent="0.25">
      <c r="A54" s="14" t="s">
        <v>61</v>
      </c>
      <c r="B54" s="64" t="s">
        <v>62</v>
      </c>
      <c r="C54" s="65">
        <v>500</v>
      </c>
      <c r="D54" s="64" t="s">
        <v>42</v>
      </c>
      <c r="E54" s="66">
        <v>400</v>
      </c>
      <c r="F54" s="66">
        <f>(C54*E54)</f>
        <v>200000</v>
      </c>
    </row>
    <row r="55" spans="1:254" ht="12.75" customHeight="1" x14ac:dyDescent="0.25">
      <c r="A55" s="67" t="s">
        <v>105</v>
      </c>
      <c r="B55" s="68"/>
      <c r="C55" s="15"/>
      <c r="D55" s="68"/>
      <c r="E55" s="66"/>
      <c r="F55" s="6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 customHeight="1" x14ac:dyDescent="0.25">
      <c r="A56" s="139" t="s">
        <v>106</v>
      </c>
      <c r="B56" s="64" t="s">
        <v>63</v>
      </c>
      <c r="C56" s="65">
        <v>4</v>
      </c>
      <c r="D56" s="64" t="s">
        <v>42</v>
      </c>
      <c r="E56" s="66">
        <v>9322</v>
      </c>
      <c r="F56" s="66">
        <f>(C56*E56)</f>
        <v>37288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 customHeight="1" x14ac:dyDescent="0.25">
      <c r="A57" s="14" t="s">
        <v>99</v>
      </c>
      <c r="B57" s="64" t="s">
        <v>63</v>
      </c>
      <c r="C57" s="65">
        <v>1</v>
      </c>
      <c r="D57" s="64" t="s">
        <v>42</v>
      </c>
      <c r="E57" s="66">
        <v>25000</v>
      </c>
      <c r="F57" s="66">
        <f>(C57*E57)</f>
        <v>25000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 customHeight="1" x14ac:dyDescent="0.25">
      <c r="A58" s="14" t="s">
        <v>64</v>
      </c>
      <c r="B58" s="64" t="s">
        <v>100</v>
      </c>
      <c r="C58" s="65">
        <v>200</v>
      </c>
      <c r="D58" s="64" t="s">
        <v>42</v>
      </c>
      <c r="E58" s="66">
        <v>266</v>
      </c>
      <c r="F58" s="66">
        <f>(C58*E58)</f>
        <v>53200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2.75" customHeight="1" x14ac:dyDescent="0.25">
      <c r="A59" s="67" t="s">
        <v>65</v>
      </c>
      <c r="B59" s="68"/>
      <c r="C59" s="15"/>
      <c r="D59" s="68"/>
      <c r="E59" s="66"/>
      <c r="F59" s="66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2.75" customHeight="1" x14ac:dyDescent="0.25">
      <c r="A60" s="69" t="s">
        <v>66</v>
      </c>
      <c r="B60" s="70" t="s">
        <v>63</v>
      </c>
      <c r="C60" s="71">
        <v>4</v>
      </c>
      <c r="D60" s="70" t="s">
        <v>42</v>
      </c>
      <c r="E60" s="72">
        <v>15000</v>
      </c>
      <c r="F60" s="72">
        <f>(C60*E60)</f>
        <v>60000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2.75" customHeight="1" x14ac:dyDescent="0.25">
      <c r="A61" s="139"/>
      <c r="B61" s="64"/>
      <c r="C61" s="65"/>
      <c r="D61" s="64"/>
      <c r="E61" s="66"/>
      <c r="F61" s="66">
        <f t="shared" ref="F61" si="1">(C61*E61)</f>
        <v>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3.5" customHeight="1" x14ac:dyDescent="0.25">
      <c r="A62" s="73" t="s">
        <v>67</v>
      </c>
      <c r="B62" s="74"/>
      <c r="C62" s="74"/>
      <c r="D62" s="74"/>
      <c r="E62" s="75"/>
      <c r="F62" s="76">
        <f>SUM(F50:F61)</f>
        <v>964488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2" customHeight="1" x14ac:dyDescent="0.25">
      <c r="A63" s="48"/>
      <c r="B63" s="49"/>
      <c r="C63" s="49"/>
      <c r="D63" s="77"/>
      <c r="E63" s="50"/>
      <c r="F63" s="5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2" customHeight="1" x14ac:dyDescent="0.25">
      <c r="A64" s="37" t="s">
        <v>68</v>
      </c>
      <c r="B64" s="38"/>
      <c r="C64" s="39"/>
      <c r="D64" s="39"/>
      <c r="E64" s="40"/>
      <c r="F64" s="4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24" customHeight="1" x14ac:dyDescent="0.25">
      <c r="A65" s="51" t="s">
        <v>69</v>
      </c>
      <c r="B65" s="52" t="s">
        <v>53</v>
      </c>
      <c r="C65" s="52" t="s">
        <v>54</v>
      </c>
      <c r="D65" s="51" t="s">
        <v>23</v>
      </c>
      <c r="E65" s="52" t="s">
        <v>24</v>
      </c>
      <c r="F65" s="51" t="s">
        <v>25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2.75" customHeight="1" x14ac:dyDescent="0.25">
      <c r="A66" s="11" t="s">
        <v>102</v>
      </c>
      <c r="B66" s="64" t="s">
        <v>62</v>
      </c>
      <c r="C66" s="66">
        <v>16000</v>
      </c>
      <c r="D66" s="30" t="s">
        <v>49</v>
      </c>
      <c r="E66" s="78">
        <v>6</v>
      </c>
      <c r="F66" s="66">
        <f>(C66*E66)</f>
        <v>96000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3.5" customHeight="1" x14ac:dyDescent="0.25">
      <c r="A67" s="79" t="s">
        <v>70</v>
      </c>
      <c r="B67" s="80"/>
      <c r="C67" s="80"/>
      <c r="D67" s="80"/>
      <c r="E67" s="81"/>
      <c r="F67" s="82">
        <f>SUM(F66:F66)</f>
        <v>96000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2" customHeight="1" x14ac:dyDescent="0.25">
      <c r="A68" s="97"/>
      <c r="B68" s="97"/>
      <c r="C68" s="97"/>
      <c r="D68" s="97"/>
      <c r="E68" s="98"/>
      <c r="F68" s="9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2" customHeight="1" x14ac:dyDescent="0.25">
      <c r="A69" s="99" t="s">
        <v>71</v>
      </c>
      <c r="B69" s="100"/>
      <c r="C69" s="100"/>
      <c r="D69" s="100"/>
      <c r="E69" s="100"/>
      <c r="F69" s="101">
        <f>F23+F46+F62+F67</f>
        <v>1728740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2" customHeight="1" x14ac:dyDescent="0.25">
      <c r="A70" s="102" t="s">
        <v>72</v>
      </c>
      <c r="B70" s="84"/>
      <c r="C70" s="84"/>
      <c r="D70" s="84"/>
      <c r="E70" s="84"/>
      <c r="F70" s="103">
        <f>F69*0.05</f>
        <v>86437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2" customHeight="1" x14ac:dyDescent="0.25">
      <c r="A71" s="104" t="s">
        <v>73</v>
      </c>
      <c r="B71" s="83"/>
      <c r="C71" s="83"/>
      <c r="D71" s="83"/>
      <c r="E71" s="83"/>
      <c r="F71" s="105">
        <f>F70+F69</f>
        <v>1815177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2" customHeight="1" x14ac:dyDescent="0.25">
      <c r="A72" s="102" t="s">
        <v>74</v>
      </c>
      <c r="B72" s="84"/>
      <c r="C72" s="84"/>
      <c r="D72" s="84"/>
      <c r="E72" s="84"/>
      <c r="F72" s="103">
        <f>F12</f>
        <v>3034500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2" customHeight="1" x14ac:dyDescent="0.25">
      <c r="A73" s="106" t="s">
        <v>75</v>
      </c>
      <c r="B73" s="107"/>
      <c r="C73" s="107"/>
      <c r="D73" s="107"/>
      <c r="E73" s="107"/>
      <c r="F73" s="108">
        <f>F72-F71</f>
        <v>1219323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2" customHeight="1" x14ac:dyDescent="0.25">
      <c r="A74" s="95" t="s">
        <v>76</v>
      </c>
      <c r="B74" s="96"/>
      <c r="C74" s="96"/>
      <c r="D74" s="96"/>
      <c r="E74" s="96"/>
      <c r="F74" s="9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2.75" customHeight="1" thickBot="1" x14ac:dyDescent="0.3">
      <c r="A75" s="109"/>
      <c r="B75" s="96"/>
      <c r="C75" s="96"/>
      <c r="D75" s="96"/>
      <c r="E75" s="96"/>
      <c r="F75" s="92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2" customHeight="1" x14ac:dyDescent="0.25">
      <c r="A76" s="121" t="s">
        <v>77</v>
      </c>
      <c r="B76" s="122"/>
      <c r="C76" s="122"/>
      <c r="D76" s="122"/>
      <c r="E76" s="123"/>
      <c r="F76" s="9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2" customHeight="1" x14ac:dyDescent="0.25">
      <c r="A77" s="124" t="s">
        <v>78</v>
      </c>
      <c r="B77" s="94"/>
      <c r="C77" s="94"/>
      <c r="D77" s="94"/>
      <c r="E77" s="125"/>
      <c r="F77" s="9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2" customHeight="1" x14ac:dyDescent="0.25">
      <c r="A78" s="124" t="s">
        <v>79</v>
      </c>
      <c r="B78" s="94"/>
      <c r="C78" s="94"/>
      <c r="D78" s="94"/>
      <c r="E78" s="125"/>
      <c r="F78" s="9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2" customHeight="1" x14ac:dyDescent="0.25">
      <c r="A79" s="124" t="s">
        <v>103</v>
      </c>
      <c r="B79" s="94"/>
      <c r="C79" s="94"/>
      <c r="D79" s="94"/>
      <c r="E79" s="125"/>
      <c r="F79" s="9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2" customHeight="1" x14ac:dyDescent="0.25">
      <c r="A80" s="124" t="s">
        <v>80</v>
      </c>
      <c r="B80" s="94"/>
      <c r="C80" s="94"/>
      <c r="D80" s="94"/>
      <c r="E80" s="125"/>
      <c r="F80" s="9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2" customHeight="1" x14ac:dyDescent="0.25">
      <c r="A81" s="124" t="s">
        <v>81</v>
      </c>
      <c r="B81" s="94"/>
      <c r="C81" s="94"/>
      <c r="D81" s="94"/>
      <c r="E81" s="125"/>
      <c r="F81" s="92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2.75" customHeight="1" thickBot="1" x14ac:dyDescent="0.3">
      <c r="A82" s="126" t="s">
        <v>82</v>
      </c>
      <c r="B82" s="127"/>
      <c r="C82" s="127"/>
      <c r="D82" s="127"/>
      <c r="E82" s="128"/>
      <c r="F82" s="9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2.75" customHeight="1" x14ac:dyDescent="0.25">
      <c r="A83" s="119"/>
      <c r="B83" s="94"/>
      <c r="C83" s="94"/>
      <c r="D83" s="94"/>
      <c r="E83" s="94"/>
      <c r="F83" s="92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 customHeight="1" thickBot="1" x14ac:dyDescent="0.3">
      <c r="A84" s="144" t="s">
        <v>83</v>
      </c>
      <c r="B84" s="145"/>
      <c r="C84" s="118"/>
      <c r="D84" s="85"/>
      <c r="E84" s="85"/>
      <c r="F84" s="92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2" customHeight="1" x14ac:dyDescent="0.25">
      <c r="A85" s="111" t="s">
        <v>69</v>
      </c>
      <c r="B85" s="86" t="s">
        <v>84</v>
      </c>
      <c r="C85" s="112" t="s">
        <v>85</v>
      </c>
      <c r="D85" s="85"/>
      <c r="E85" s="85"/>
      <c r="F85" s="9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2" customHeight="1" x14ac:dyDescent="0.25">
      <c r="A86" s="113" t="s">
        <v>86</v>
      </c>
      <c r="B86" s="87">
        <f>+F23</f>
        <v>220000</v>
      </c>
      <c r="C86" s="114">
        <f>(B86/B92)</f>
        <v>0.12120030167856909</v>
      </c>
      <c r="D86" s="85"/>
      <c r="E86" s="85"/>
      <c r="F86" s="9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2" customHeight="1" x14ac:dyDescent="0.25">
      <c r="A87" s="113" t="s">
        <v>87</v>
      </c>
      <c r="B87" s="88">
        <f>+F28</f>
        <v>0</v>
      </c>
      <c r="C87" s="114">
        <v>0</v>
      </c>
      <c r="D87" s="85"/>
      <c r="E87" s="85"/>
      <c r="F87" s="9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2" customHeight="1" x14ac:dyDescent="0.25">
      <c r="A88" s="113" t="s">
        <v>88</v>
      </c>
      <c r="B88" s="87">
        <f>+F46</f>
        <v>448252</v>
      </c>
      <c r="C88" s="114">
        <f>(B88/B92)</f>
        <v>0.24694671649100886</v>
      </c>
      <c r="D88" s="85"/>
      <c r="E88" s="85"/>
      <c r="F88" s="92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2" customHeight="1" x14ac:dyDescent="0.25">
      <c r="A89" s="113" t="s">
        <v>52</v>
      </c>
      <c r="B89" s="87">
        <f>+F62</f>
        <v>964488</v>
      </c>
      <c r="C89" s="114">
        <f>(B89/B92)</f>
        <v>0.53134652984254427</v>
      </c>
      <c r="D89" s="85"/>
      <c r="E89" s="85"/>
      <c r="F89" s="92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2" customHeight="1" x14ac:dyDescent="0.25">
      <c r="A90" s="113" t="s">
        <v>89</v>
      </c>
      <c r="B90" s="89">
        <f>+F67</f>
        <v>96000</v>
      </c>
      <c r="C90" s="114">
        <f>(B90/B92)</f>
        <v>5.2887404368830146E-2</v>
      </c>
      <c r="D90" s="91"/>
      <c r="E90" s="91"/>
      <c r="F90" s="9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2" customHeight="1" x14ac:dyDescent="0.25">
      <c r="A91" s="113" t="s">
        <v>90</v>
      </c>
      <c r="B91" s="89">
        <f>+F70</f>
        <v>86437</v>
      </c>
      <c r="C91" s="114">
        <f>(B91/B92)</f>
        <v>4.7619047619047616E-2</v>
      </c>
      <c r="D91" s="91"/>
      <c r="E91" s="91"/>
      <c r="F91" s="9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2.75" customHeight="1" thickBot="1" x14ac:dyDescent="0.3">
      <c r="A92" s="115" t="s">
        <v>91</v>
      </c>
      <c r="B92" s="116">
        <f>SUM(B86:B91)</f>
        <v>1815177</v>
      </c>
      <c r="C92" s="117">
        <f>SUM(C86:C91)</f>
        <v>1</v>
      </c>
      <c r="D92" s="91"/>
      <c r="E92" s="91"/>
      <c r="F92" s="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2" customHeight="1" x14ac:dyDescent="0.25">
      <c r="A93" s="109"/>
      <c r="B93" s="96"/>
      <c r="C93" s="96"/>
      <c r="D93" s="96"/>
      <c r="E93" s="96"/>
      <c r="F93" s="9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2.75" customHeight="1" x14ac:dyDescent="0.25">
      <c r="A94" s="110"/>
      <c r="B94" s="96"/>
      <c r="C94" s="96"/>
      <c r="D94" s="96"/>
      <c r="E94" s="96"/>
      <c r="F94" s="9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2" customHeight="1" thickBot="1" x14ac:dyDescent="0.3">
      <c r="A95" s="130"/>
      <c r="B95" s="131" t="s">
        <v>92</v>
      </c>
      <c r="C95" s="132"/>
      <c r="D95" s="133"/>
      <c r="E95" s="90"/>
      <c r="F95" s="9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2" customHeight="1" x14ac:dyDescent="0.25">
      <c r="A96" s="134" t="s">
        <v>93</v>
      </c>
      <c r="B96" s="135">
        <v>150</v>
      </c>
      <c r="C96" s="135">
        <v>160</v>
      </c>
      <c r="D96" s="136">
        <v>170</v>
      </c>
      <c r="E96" s="129"/>
      <c r="F96" s="9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2.75" customHeight="1" thickBot="1" x14ac:dyDescent="0.3">
      <c r="A97" s="115" t="s">
        <v>94</v>
      </c>
      <c r="B97" s="116">
        <f>(F71/B96)</f>
        <v>12101.18</v>
      </c>
      <c r="C97" s="116">
        <f>(F71/C96)</f>
        <v>11344.856250000001</v>
      </c>
      <c r="D97" s="137">
        <f>(F71/D96)</f>
        <v>10677.511764705883</v>
      </c>
      <c r="E97" s="129"/>
      <c r="F97" s="9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.6" customHeight="1" x14ac:dyDescent="0.25">
      <c r="A98" s="120" t="s">
        <v>95</v>
      </c>
      <c r="B98" s="94"/>
      <c r="C98" s="94"/>
      <c r="D98" s="94"/>
      <c r="E98" s="94"/>
      <c r="F98" s="94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</sheetData>
  <mergeCells count="9">
    <mergeCell ref="A84:B84"/>
    <mergeCell ref="D13:E13"/>
    <mergeCell ref="D11:E11"/>
    <mergeCell ref="D10:E10"/>
    <mergeCell ref="D9:E9"/>
    <mergeCell ref="D14:E14"/>
    <mergeCell ref="D15:E15"/>
    <mergeCell ref="A17:F17"/>
    <mergeCell ref="D12:E12"/>
  </mergeCells>
  <pageMargins left="0.74803149606299213" right="0.74803149606299213" top="0.98425196850393704" bottom="0.98425196850393704" header="0" footer="0"/>
  <pageSetup paperSize="9" scale="9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2021-01-13T13:32:02Z</cp:lastPrinted>
  <dcterms:created xsi:type="dcterms:W3CDTF">2020-11-27T12:49:26Z</dcterms:created>
  <dcterms:modified xsi:type="dcterms:W3CDTF">2021-04-07T16:16:36Z</dcterms:modified>
</cp:coreProperties>
</file>