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SAN VICENTE\"/>
    </mc:Choice>
  </mc:AlternateContent>
  <bookViews>
    <workbookView xWindow="0" yWindow="0" windowWidth="25200" windowHeight="11385"/>
  </bookViews>
  <sheets>
    <sheet name="Miel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6" i="1" l="1"/>
  <c r="C85" i="1"/>
  <c r="C84" i="1"/>
  <c r="G59" i="1"/>
  <c r="G12" i="1"/>
  <c r="G61" i="1" l="1"/>
  <c r="G60" i="1"/>
  <c r="G58" i="1"/>
  <c r="G46" i="1"/>
  <c r="G47" i="1"/>
  <c r="G48" i="1"/>
  <c r="G50" i="1"/>
  <c r="G51" i="1"/>
  <c r="G52" i="1"/>
  <c r="G43" i="1"/>
  <c r="G44" i="1"/>
  <c r="F22" i="1"/>
  <c r="F23" i="1" s="1"/>
  <c r="F24" i="1" s="1"/>
  <c r="G24" i="1" l="1"/>
  <c r="G62" i="1"/>
  <c r="G23" i="1"/>
  <c r="G22" i="1"/>
  <c r="F25" i="1"/>
  <c r="G25" i="1" s="1"/>
  <c r="G33" i="1"/>
  <c r="G53" i="1"/>
  <c r="G45" i="1"/>
  <c r="G27" i="1"/>
  <c r="G21" i="1"/>
  <c r="G67" i="1"/>
  <c r="G26" i="1" l="1"/>
  <c r="G28" i="1" s="1"/>
  <c r="C82" i="1" s="1"/>
  <c r="G54" i="1"/>
  <c r="G38" i="1"/>
  <c r="G64" i="1" l="1"/>
  <c r="G65" i="1" s="1"/>
  <c r="G66" i="1" l="1"/>
  <c r="D93" i="1" s="1"/>
  <c r="C87" i="1"/>
  <c r="G68" i="1"/>
  <c r="C93" i="1"/>
  <c r="E93" i="1"/>
  <c r="C88" i="1" l="1"/>
  <c r="D85" i="1" l="1"/>
  <c r="D86" i="1"/>
  <c r="D84" i="1"/>
  <c r="D82" i="1"/>
  <c r="D88" i="1" s="1"/>
  <c r="D87" i="1"/>
</calcChain>
</file>

<file path=xl/sharedStrings.xml><?xml version="1.0" encoding="utf-8"?>
<sst xmlns="http://schemas.openxmlformats.org/spreadsheetml/2006/main" count="160" uniqueCount="113">
  <si>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</si>
  <si>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</si>
  <si>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</si>
  <si>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</si>
  <si>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</si>
  <si>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</si>
  <si>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</si>
  <si>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</si>
  <si>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</si>
  <si>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</si>
  <si>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</si>
  <si>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</si>
  <si>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</si>
  <si>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</si>
  <si>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</si>
  <si>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</si>
  <si>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</si>
  <si>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</si>
  <si>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</si>
  <si>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</si>
  <si>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</si>
  <si>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</si>
  <si>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</si>
  <si>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</si>
  <si>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</si>
  <si>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</si>
  <si>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</si>
  <si>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</si>
  <si>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</si>
  <si>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</si>
  <si>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</si>
  <si>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</si>
  <si>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</si>
  <si>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</si>
  <si>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</si>
  <si>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</si>
  <si>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</si>
  <si>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</si>
  <si>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</si>
  <si>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</si>
  <si>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</si>
  <si>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</si>
  <si>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</si>
  <si>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</si>
  <si>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</si>
  <si>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</si>
  <si>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</si>
  <si>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</si>
  <si>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</si>
  <si>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</si>
  <si>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</si>
  <si>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</si>
  <si>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</si>
  <si>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</si>
  <si>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</si>
  <si>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</si>
  <si>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Rendimiento (qqm/hà)</t>
  </si>
  <si>
    <t>Costo unitario ($/qqm) (*)</t>
  </si>
  <si>
    <t>(*): Este valor representa el valor mìnimo de venta del producto</t>
  </si>
  <si>
    <t>Miel</t>
  </si>
  <si>
    <t>Multiflora</t>
  </si>
  <si>
    <t>Lib. B. O'Higgins</t>
  </si>
  <si>
    <t>26-2-2021</t>
  </si>
  <si>
    <t>Nov-Marzo</t>
  </si>
  <si>
    <t>Noviembre-Marzo</t>
  </si>
  <si>
    <t>Revisión de colmenas temporada baja</t>
  </si>
  <si>
    <t>Abril a Agosto</t>
  </si>
  <si>
    <t>Revisión de colmenas temporada alta</t>
  </si>
  <si>
    <t>Septiembre a Febrero</t>
  </si>
  <si>
    <t>Formación de núcleos</t>
  </si>
  <si>
    <t>Septiembre - Octubre</t>
  </si>
  <si>
    <t>Cosecha</t>
  </si>
  <si>
    <t>Reparación de material</t>
  </si>
  <si>
    <t>Abril - Julio</t>
  </si>
  <si>
    <t>Limpieza de material</t>
  </si>
  <si>
    <t>Recuperación de cera</t>
  </si>
  <si>
    <t>ALIMENTOS Y MEDICAMENTOS</t>
  </si>
  <si>
    <t>Azúcar</t>
  </si>
  <si>
    <t>Marzo - Agosto</t>
  </si>
  <si>
    <t>Levadura de cerveza</t>
  </si>
  <si>
    <t>Mayo - Julio</t>
  </si>
  <si>
    <t>Promotor L</t>
  </si>
  <si>
    <t>lts</t>
  </si>
  <si>
    <t>Marzo - Julio</t>
  </si>
  <si>
    <t>Acaricida de síntesis</t>
  </si>
  <si>
    <t>tira</t>
  </si>
  <si>
    <t>Marzo - Abril</t>
  </si>
  <si>
    <t>Acaricida orgánico</t>
  </si>
  <si>
    <t>Agosto, Febrero- Marzo</t>
  </si>
  <si>
    <t>Hormiguicida</t>
  </si>
  <si>
    <t>c/u</t>
  </si>
  <si>
    <t>Anual</t>
  </si>
  <si>
    <t>Bolsas de polietileno</t>
  </si>
  <si>
    <t>Gas licuado</t>
  </si>
  <si>
    <t>Toallas scott</t>
  </si>
  <si>
    <t>Reinas</t>
  </si>
  <si>
    <t>Servicio de extracción de miel</t>
  </si>
  <si>
    <t>alzas</t>
  </si>
  <si>
    <t>Noviembre - Marzo</t>
  </si>
  <si>
    <t>Servicio de estampado de cera</t>
  </si>
  <si>
    <t>Exportadoras, mercado interno</t>
  </si>
  <si>
    <t>ESCENARIOS COSTO UNITARIO  ($/Kg de miel)</t>
  </si>
  <si>
    <t>3. Precio esperado por ventas corresponde a precio colocado en el domicilio del vendedor.</t>
  </si>
  <si>
    <t>SAN VICENTE</t>
  </si>
  <si>
    <t>San Vicente y Pichidegua</t>
  </si>
  <si>
    <t>Sequía/Plaguicidas</t>
  </si>
  <si>
    <t>COSTOS DIRECTOS DE PRODUCCIÓN POR 100 COLMENAS</t>
  </si>
  <si>
    <t xml:space="preserve">PRECIO ESPERADO ($/Kg) </t>
  </si>
  <si>
    <t>Traslados cosecha</t>
  </si>
  <si>
    <t>Diciembre-Enero</t>
  </si>
  <si>
    <t>Traslado Estampado de Cera</t>
  </si>
  <si>
    <t>7. Se considera una producción de 25 kg/colmena</t>
  </si>
  <si>
    <t>RENDIMIENTO (KGS.)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</si>
</sst>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.00&quot; &quot;;&quot;-&quot;* #,##0.0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41" fontId="18" fillId="0" borderId="0" applyFont="0" applyFill="0" applyBorder="0" applyAlignment="0" applyProtection="0"/>
  </cellStyleXfs>
  <cellXfs count="13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4" fillId="7" borderId="21" xfId="0" applyFont="1" applyFill="1" applyBorder="1" applyAlignment="1"/>
    <xf numFmtId="49" fontId="12" fillId="8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4" fillId="8" borderId="34" xfId="0" applyNumberFormat="1" applyFont="1" applyFill="1" applyBorder="1" applyAlignment="1"/>
    <xf numFmtId="49" fontId="12" fillId="2" borderId="35" xfId="0" applyNumberFormat="1" applyFont="1" applyFill="1" applyBorder="1" applyAlignment="1">
      <alignment vertical="center"/>
    </xf>
    <xf numFmtId="9" fontId="14" fillId="2" borderId="36" xfId="0" applyNumberFormat="1" applyFont="1" applyFill="1" applyBorder="1" applyAlignment="1"/>
    <xf numFmtId="49" fontId="12" fillId="8" borderId="37" xfId="0" applyNumberFormat="1" applyFont="1" applyFill="1" applyBorder="1" applyAlignment="1">
      <alignment vertical="center"/>
    </xf>
    <xf numFmtId="165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14" fillId="9" borderId="42" xfId="0" applyFont="1" applyFill="1" applyBorder="1" applyAlignment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 applyAlignment="1"/>
    <xf numFmtId="0" fontId="14" fillId="2" borderId="50" xfId="0" applyFont="1" applyFill="1" applyBorder="1" applyAlignment="1"/>
    <xf numFmtId="0" fontId="12" fillId="7" borderId="21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51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165" fontId="12" fillId="8" borderId="39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0" fontId="0" fillId="0" borderId="23" xfId="0" applyFont="1" applyFill="1" applyBorder="1" applyAlignment="1"/>
    <xf numFmtId="0" fontId="0" fillId="0" borderId="0" xfId="0" applyNumberFormat="1" applyFont="1" applyFill="1" applyAlignment="1"/>
    <xf numFmtId="0" fontId="0" fillId="0" borderId="0" xfId="0" applyFont="1" applyFill="1" applyAlignment="1"/>
    <xf numFmtId="49" fontId="1" fillId="3" borderId="55" xfId="0" applyNumberFormat="1" applyFont="1" applyFill="1" applyBorder="1" applyAlignment="1">
      <alignment horizontal="center" vertical="center"/>
    </xf>
    <xf numFmtId="49" fontId="1" fillId="3" borderId="55" xfId="0" applyNumberFormat="1" applyFont="1" applyFill="1" applyBorder="1" applyAlignment="1">
      <alignment horizontal="center" vertical="center" wrapText="1"/>
    </xf>
    <xf numFmtId="49" fontId="8" fillId="3" borderId="56" xfId="0" applyNumberFormat="1" applyFont="1" applyFill="1" applyBorder="1" applyAlignment="1">
      <alignment vertical="center"/>
    </xf>
    <xf numFmtId="0" fontId="8" fillId="3" borderId="56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vertical="center"/>
    </xf>
    <xf numFmtId="3" fontId="8" fillId="3" borderId="5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2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right"/>
    </xf>
    <xf numFmtId="14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41" fontId="12" fillId="8" borderId="53" xfId="1" applyFont="1" applyFill="1" applyBorder="1" applyAlignment="1">
      <alignment vertical="center"/>
    </xf>
    <xf numFmtId="41" fontId="12" fillId="8" borderId="54" xfId="1" applyFont="1" applyFill="1" applyBorder="1" applyAlignment="1">
      <alignment vertical="center"/>
    </xf>
    <xf numFmtId="49" fontId="17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7</xdr:col>
      <xdr:colOff>29806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8575"/>
          <a:ext cx="6354406" cy="1337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130" zoomScaleNormal="130" workbookViewId="0"/>
  </sheetViews>
  <sheetFormatPr baseColWidth="10" defaultColWidth="10.85546875" defaultRowHeight="11.25" customHeight="1" x14ac:dyDescent="0.25"/>
  <cols>
    <col min="1" max="1" width="4.42578125" style="1" customWidth="1"/>
    <col min="2" max="2" width="28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11" t="s">
        <v>59</v>
      </c>
      <c r="D9" s="7"/>
      <c r="E9" s="125" t="s">
        <v>112</v>
      </c>
      <c r="F9" s="126"/>
      <c r="G9" s="116">
        <v>2500</v>
      </c>
    </row>
    <row r="10" spans="1:7" ht="15" x14ac:dyDescent="0.25">
      <c r="A10" s="5"/>
      <c r="B10" s="8" t="s">
        <v>1</v>
      </c>
      <c r="C10" s="112" t="s">
        <v>60</v>
      </c>
      <c r="D10" s="9"/>
      <c r="E10" s="123" t="s">
        <v>2</v>
      </c>
      <c r="F10" s="124"/>
      <c r="G10" s="113" t="s">
        <v>63</v>
      </c>
    </row>
    <row r="11" spans="1:7" ht="15" x14ac:dyDescent="0.25">
      <c r="A11" s="5"/>
      <c r="B11" s="8" t="s">
        <v>3</v>
      </c>
      <c r="C11" s="113" t="s">
        <v>4</v>
      </c>
      <c r="D11" s="9"/>
      <c r="E11" s="123" t="s">
        <v>107</v>
      </c>
      <c r="F11" s="124"/>
      <c r="G11" s="115">
        <v>2975</v>
      </c>
    </row>
    <row r="12" spans="1:7" ht="11.25" customHeight="1" x14ac:dyDescent="0.25">
      <c r="A12" s="5"/>
      <c r="B12" s="8" t="s">
        <v>5</v>
      </c>
      <c r="C12" s="10" t="s">
        <v>61</v>
      </c>
      <c r="D12" s="9"/>
      <c r="E12" s="109" t="s">
        <v>6</v>
      </c>
      <c r="F12" s="110"/>
      <c r="G12" s="11">
        <f>+G11*G9</f>
        <v>7437500</v>
      </c>
    </row>
    <row r="13" spans="1:7" ht="25.5" x14ac:dyDescent="0.25">
      <c r="A13" s="5"/>
      <c r="B13" s="8" t="s">
        <v>7</v>
      </c>
      <c r="C13" s="113" t="s">
        <v>103</v>
      </c>
      <c r="D13" s="9"/>
      <c r="E13" s="123" t="s">
        <v>8</v>
      </c>
      <c r="F13" s="124"/>
      <c r="G13" s="10" t="s">
        <v>100</v>
      </c>
    </row>
    <row r="14" spans="1:7" ht="15" x14ac:dyDescent="0.25">
      <c r="A14" s="5"/>
      <c r="B14" s="8" t="s">
        <v>9</v>
      </c>
      <c r="C14" s="10" t="s">
        <v>104</v>
      </c>
      <c r="D14" s="9"/>
      <c r="E14" s="123" t="s">
        <v>10</v>
      </c>
      <c r="F14" s="124"/>
      <c r="G14" s="113" t="s">
        <v>64</v>
      </c>
    </row>
    <row r="15" spans="1:7" ht="15" x14ac:dyDescent="0.25">
      <c r="A15" s="5"/>
      <c r="B15" s="8" t="s">
        <v>11</v>
      </c>
      <c r="C15" s="114" t="s">
        <v>62</v>
      </c>
      <c r="D15" s="9"/>
      <c r="E15" s="127" t="s">
        <v>12</v>
      </c>
      <c r="F15" s="128"/>
      <c r="G15" s="10" t="s">
        <v>105</v>
      </c>
    </row>
    <row r="16" spans="1:7" ht="12" customHeight="1" x14ac:dyDescent="0.25">
      <c r="A16" s="2"/>
      <c r="B16" s="12"/>
      <c r="C16" s="13"/>
      <c r="D16" s="14"/>
      <c r="E16" s="15"/>
      <c r="F16" s="15"/>
      <c r="G16" s="16"/>
    </row>
    <row r="17" spans="1:7" ht="12" customHeight="1" x14ac:dyDescent="0.25">
      <c r="A17" s="17"/>
      <c r="B17" s="129" t="s">
        <v>106</v>
      </c>
      <c r="C17" s="130"/>
      <c r="D17" s="130"/>
      <c r="E17" s="130"/>
      <c r="F17" s="130"/>
      <c r="G17" s="130"/>
    </row>
    <row r="18" spans="1:7" ht="12" customHeight="1" x14ac:dyDescent="0.25">
      <c r="A18" s="2"/>
      <c r="B18" s="18"/>
      <c r="C18" s="19"/>
      <c r="D18" s="19"/>
      <c r="E18" s="19"/>
      <c r="F18" s="20"/>
      <c r="G18" s="20"/>
    </row>
    <row r="19" spans="1:7" ht="12" customHeight="1" x14ac:dyDescent="0.25">
      <c r="A19" s="5"/>
      <c r="B19" s="21" t="s">
        <v>13</v>
      </c>
      <c r="C19" s="22"/>
      <c r="D19" s="23"/>
      <c r="E19" s="23"/>
      <c r="F19" s="23"/>
      <c r="G19" s="23"/>
    </row>
    <row r="20" spans="1:7" ht="24" customHeight="1" x14ac:dyDescent="0.25">
      <c r="A20" s="17"/>
      <c r="B20" s="24" t="s">
        <v>14</v>
      </c>
      <c r="C20" s="24" t="s">
        <v>15</v>
      </c>
      <c r="D20" s="24" t="s">
        <v>16</v>
      </c>
      <c r="E20" s="24" t="s">
        <v>17</v>
      </c>
      <c r="F20" s="24" t="s">
        <v>18</v>
      </c>
      <c r="G20" s="24" t="s">
        <v>19</v>
      </c>
    </row>
    <row r="21" spans="1:7" ht="15" x14ac:dyDescent="0.25">
      <c r="A21" s="17"/>
      <c r="B21" s="108" t="s">
        <v>65</v>
      </c>
      <c r="C21" s="25" t="s">
        <v>20</v>
      </c>
      <c r="D21" s="26">
        <v>12</v>
      </c>
      <c r="E21" s="108" t="s">
        <v>66</v>
      </c>
      <c r="F21" s="11">
        <v>25000</v>
      </c>
      <c r="G21" s="11">
        <f>(D21*F21)</f>
        <v>300000</v>
      </c>
    </row>
    <row r="22" spans="1:7" ht="12.75" customHeight="1" x14ac:dyDescent="0.25">
      <c r="A22" s="17"/>
      <c r="B22" s="108" t="s">
        <v>67</v>
      </c>
      <c r="C22" s="25" t="s">
        <v>20</v>
      </c>
      <c r="D22" s="26">
        <v>47</v>
      </c>
      <c r="E22" s="108" t="s">
        <v>68</v>
      </c>
      <c r="F22" s="11">
        <f>F21</f>
        <v>25000</v>
      </c>
      <c r="G22" s="11">
        <f t="shared" ref="G22:G25" si="0">(D22*F22)</f>
        <v>1175000</v>
      </c>
    </row>
    <row r="23" spans="1:7" ht="12.75" customHeight="1" x14ac:dyDescent="0.25">
      <c r="A23" s="17"/>
      <c r="B23" s="108" t="s">
        <v>69</v>
      </c>
      <c r="C23" s="25" t="s">
        <v>20</v>
      </c>
      <c r="D23" s="26">
        <v>2</v>
      </c>
      <c r="E23" s="108" t="s">
        <v>70</v>
      </c>
      <c r="F23" s="11">
        <f>F22</f>
        <v>25000</v>
      </c>
      <c r="G23" s="11">
        <f t="shared" si="0"/>
        <v>50000</v>
      </c>
    </row>
    <row r="24" spans="1:7" ht="12.75" customHeight="1" x14ac:dyDescent="0.25">
      <c r="A24" s="17"/>
      <c r="B24" s="108" t="s">
        <v>71</v>
      </c>
      <c r="C24" s="25" t="s">
        <v>20</v>
      </c>
      <c r="D24" s="26">
        <v>6</v>
      </c>
      <c r="E24" s="108" t="s">
        <v>64</v>
      </c>
      <c r="F24" s="11">
        <f>F23</f>
        <v>25000</v>
      </c>
      <c r="G24" s="11">
        <f t="shared" si="0"/>
        <v>150000</v>
      </c>
    </row>
    <row r="25" spans="1:7" ht="12.75" customHeight="1" x14ac:dyDescent="0.25">
      <c r="A25" s="17"/>
      <c r="B25" s="108" t="s">
        <v>72</v>
      </c>
      <c r="C25" s="25" t="s">
        <v>20</v>
      </c>
      <c r="D25" s="26">
        <v>6</v>
      </c>
      <c r="E25" s="108" t="s">
        <v>73</v>
      </c>
      <c r="F25" s="11">
        <f>F24</f>
        <v>25000</v>
      </c>
      <c r="G25" s="11">
        <f t="shared" si="0"/>
        <v>150000</v>
      </c>
    </row>
    <row r="26" spans="1:7" ht="15" x14ac:dyDescent="0.25">
      <c r="A26" s="17"/>
      <c r="B26" s="108" t="s">
        <v>74</v>
      </c>
      <c r="C26" s="25" t="s">
        <v>20</v>
      </c>
      <c r="D26" s="26">
        <v>6</v>
      </c>
      <c r="E26" s="108" t="s">
        <v>73</v>
      </c>
      <c r="F26" s="11">
        <v>25000</v>
      </c>
      <c r="G26" s="11">
        <f>(D26*F26)</f>
        <v>150000</v>
      </c>
    </row>
    <row r="27" spans="1:7" ht="12.75" customHeight="1" x14ac:dyDescent="0.25">
      <c r="A27" s="17"/>
      <c r="B27" s="108" t="s">
        <v>75</v>
      </c>
      <c r="C27" s="25" t="s">
        <v>20</v>
      </c>
      <c r="D27" s="26">
        <v>2</v>
      </c>
      <c r="E27" s="108" t="s">
        <v>73</v>
      </c>
      <c r="F27" s="11">
        <v>25000</v>
      </c>
      <c r="G27" s="11">
        <f>(D27*F27)</f>
        <v>50000</v>
      </c>
    </row>
    <row r="28" spans="1:7" ht="12.75" customHeight="1" x14ac:dyDescent="0.25">
      <c r="A28" s="17"/>
      <c r="B28" s="104" t="s">
        <v>21</v>
      </c>
      <c r="C28" s="105"/>
      <c r="D28" s="105"/>
      <c r="E28" s="105"/>
      <c r="F28" s="106"/>
      <c r="G28" s="107">
        <f>SUM(G21:G27)</f>
        <v>2025000</v>
      </c>
    </row>
    <row r="29" spans="1:7" ht="12" customHeight="1" x14ac:dyDescent="0.25">
      <c r="A29" s="2"/>
      <c r="B29" s="18"/>
      <c r="C29" s="20"/>
      <c r="D29" s="20"/>
      <c r="E29" s="20"/>
      <c r="F29" s="27"/>
      <c r="G29" s="27"/>
    </row>
    <row r="30" spans="1:7" ht="12" customHeight="1" x14ac:dyDescent="0.25">
      <c r="A30" s="5"/>
      <c r="B30" s="28" t="s">
        <v>22</v>
      </c>
      <c r="C30" s="29"/>
      <c r="D30" s="30"/>
      <c r="E30" s="30"/>
      <c r="F30" s="31"/>
      <c r="G30" s="31"/>
    </row>
    <row r="31" spans="1:7" ht="24" customHeight="1" x14ac:dyDescent="0.25">
      <c r="A31" s="5"/>
      <c r="B31" s="32" t="s">
        <v>14</v>
      </c>
      <c r="C31" s="33" t="s">
        <v>15</v>
      </c>
      <c r="D31" s="33" t="s">
        <v>16</v>
      </c>
      <c r="E31" s="32" t="s">
        <v>17</v>
      </c>
      <c r="F31" s="33" t="s">
        <v>18</v>
      </c>
      <c r="G31" s="32" t="s">
        <v>19</v>
      </c>
    </row>
    <row r="32" spans="1:7" ht="12" customHeight="1" x14ac:dyDescent="0.25">
      <c r="A32" s="5"/>
      <c r="B32" s="34"/>
      <c r="C32" s="35"/>
      <c r="D32" s="35"/>
      <c r="E32" s="35"/>
      <c r="F32" s="98"/>
      <c r="G32" s="98"/>
    </row>
    <row r="33" spans="1:11" ht="12" customHeight="1" x14ac:dyDescent="0.25">
      <c r="A33" s="5"/>
      <c r="B33" s="104" t="s">
        <v>23</v>
      </c>
      <c r="C33" s="105"/>
      <c r="D33" s="105"/>
      <c r="E33" s="105"/>
      <c r="F33" s="106"/>
      <c r="G33" s="107">
        <f>SUM(G32)</f>
        <v>0</v>
      </c>
    </row>
    <row r="34" spans="1:11" ht="12" customHeight="1" x14ac:dyDescent="0.25">
      <c r="A34" s="2"/>
      <c r="B34" s="36"/>
      <c r="C34" s="37"/>
      <c r="D34" s="37"/>
      <c r="E34" s="37"/>
      <c r="F34" s="38"/>
      <c r="G34" s="38"/>
    </row>
    <row r="35" spans="1:11" ht="12" customHeight="1" x14ac:dyDescent="0.25">
      <c r="A35" s="5"/>
      <c r="B35" s="28" t="s">
        <v>24</v>
      </c>
      <c r="C35" s="29"/>
      <c r="D35" s="30"/>
      <c r="E35" s="30"/>
      <c r="F35" s="31"/>
      <c r="G35" s="31"/>
    </row>
    <row r="36" spans="1:11" ht="24" customHeight="1" x14ac:dyDescent="0.25">
      <c r="A36" s="5"/>
      <c r="B36" s="39" t="s">
        <v>14</v>
      </c>
      <c r="C36" s="39" t="s">
        <v>15</v>
      </c>
      <c r="D36" s="39" t="s">
        <v>16</v>
      </c>
      <c r="E36" s="39" t="s">
        <v>17</v>
      </c>
      <c r="F36" s="40" t="s">
        <v>18</v>
      </c>
      <c r="G36" s="39" t="s">
        <v>19</v>
      </c>
    </row>
    <row r="37" spans="1:11" ht="12" customHeight="1" x14ac:dyDescent="0.25">
      <c r="A37" s="2"/>
      <c r="B37" s="36"/>
      <c r="C37" s="37"/>
      <c r="D37" s="37"/>
      <c r="E37" s="37"/>
      <c r="F37" s="38"/>
      <c r="G37" s="38"/>
    </row>
    <row r="38" spans="1:11" ht="12.75" customHeight="1" x14ac:dyDescent="0.25">
      <c r="A38" s="5"/>
      <c r="B38" s="104" t="s">
        <v>25</v>
      </c>
      <c r="C38" s="105"/>
      <c r="D38" s="105"/>
      <c r="E38" s="105"/>
      <c r="F38" s="106"/>
      <c r="G38" s="107">
        <f>SUM(G37:G37)</f>
        <v>0</v>
      </c>
    </row>
    <row r="39" spans="1:11" ht="12" customHeight="1" x14ac:dyDescent="0.25">
      <c r="A39" s="2"/>
      <c r="B39" s="36"/>
      <c r="C39" s="37"/>
      <c r="D39" s="37"/>
      <c r="E39" s="37"/>
      <c r="F39" s="38"/>
      <c r="G39" s="38"/>
    </row>
    <row r="40" spans="1:11" ht="12" customHeight="1" x14ac:dyDescent="0.25">
      <c r="A40" s="5"/>
      <c r="B40" s="28" t="s">
        <v>26</v>
      </c>
      <c r="C40" s="29"/>
      <c r="D40" s="30"/>
      <c r="E40" s="30"/>
      <c r="F40" s="31"/>
      <c r="G40" s="31"/>
    </row>
    <row r="41" spans="1:11" ht="24" customHeight="1" x14ac:dyDescent="0.25">
      <c r="A41" s="5"/>
      <c r="B41" s="40" t="s">
        <v>27</v>
      </c>
      <c r="C41" s="40" t="s">
        <v>28</v>
      </c>
      <c r="D41" s="40" t="s">
        <v>29</v>
      </c>
      <c r="E41" s="40" t="s">
        <v>17</v>
      </c>
      <c r="F41" s="40" t="s">
        <v>18</v>
      </c>
      <c r="G41" s="40" t="s">
        <v>19</v>
      </c>
      <c r="K41" s="97"/>
    </row>
    <row r="42" spans="1:11" ht="12.75" customHeight="1" x14ac:dyDescent="0.25">
      <c r="A42" s="17"/>
      <c r="B42" s="117" t="s">
        <v>76</v>
      </c>
      <c r="C42" s="25"/>
      <c r="D42" s="26"/>
      <c r="E42" s="108"/>
      <c r="F42" s="11"/>
      <c r="G42" s="11"/>
      <c r="K42" s="97"/>
    </row>
    <row r="43" spans="1:11" ht="12.75" customHeight="1" x14ac:dyDescent="0.25">
      <c r="A43" s="17"/>
      <c r="B43" s="108" t="s">
        <v>77</v>
      </c>
      <c r="C43" s="25" t="s">
        <v>30</v>
      </c>
      <c r="D43" s="26">
        <v>600</v>
      </c>
      <c r="E43" s="108" t="s">
        <v>78</v>
      </c>
      <c r="F43" s="11">
        <v>470</v>
      </c>
      <c r="G43" s="11">
        <f t="shared" ref="G43:G52" si="1">(D43*F43)</f>
        <v>282000</v>
      </c>
      <c r="K43" s="97"/>
    </row>
    <row r="44" spans="1:11" ht="12.75" customHeight="1" x14ac:dyDescent="0.25">
      <c r="A44" s="17"/>
      <c r="B44" s="108" t="s">
        <v>79</v>
      </c>
      <c r="C44" s="25" t="s">
        <v>30</v>
      </c>
      <c r="D44" s="26">
        <v>12</v>
      </c>
      <c r="E44" s="108" t="s">
        <v>80</v>
      </c>
      <c r="F44" s="11">
        <v>1900</v>
      </c>
      <c r="G44" s="11">
        <f t="shared" si="1"/>
        <v>22800</v>
      </c>
      <c r="K44" s="97"/>
    </row>
    <row r="45" spans="1:11" ht="12.75" customHeight="1" x14ac:dyDescent="0.25">
      <c r="A45" s="17"/>
      <c r="B45" s="108" t="s">
        <v>81</v>
      </c>
      <c r="C45" s="25" t="s">
        <v>82</v>
      </c>
      <c r="D45" s="26">
        <v>4</v>
      </c>
      <c r="E45" s="108" t="s">
        <v>83</v>
      </c>
      <c r="F45" s="11">
        <v>24000</v>
      </c>
      <c r="G45" s="11">
        <f>(D45*F45)</f>
        <v>96000</v>
      </c>
    </row>
    <row r="46" spans="1:11" ht="12.75" customHeight="1" x14ac:dyDescent="0.25">
      <c r="A46" s="17"/>
      <c r="B46" s="108" t="s">
        <v>84</v>
      </c>
      <c r="C46" s="25" t="s">
        <v>85</v>
      </c>
      <c r="D46" s="26">
        <v>400</v>
      </c>
      <c r="E46" s="108" t="s">
        <v>86</v>
      </c>
      <c r="F46" s="11">
        <v>970</v>
      </c>
      <c r="G46" s="11">
        <f t="shared" si="1"/>
        <v>388000</v>
      </c>
    </row>
    <row r="47" spans="1:11" ht="25.5" x14ac:dyDescent="0.25">
      <c r="A47" s="17"/>
      <c r="B47" s="108" t="s">
        <v>87</v>
      </c>
      <c r="C47" s="25" t="s">
        <v>30</v>
      </c>
      <c r="D47" s="26">
        <v>2.5</v>
      </c>
      <c r="E47" s="108" t="s">
        <v>88</v>
      </c>
      <c r="F47" s="11">
        <v>1800</v>
      </c>
      <c r="G47" s="11">
        <f t="shared" si="1"/>
        <v>4500</v>
      </c>
    </row>
    <row r="48" spans="1:11" ht="12.75" customHeight="1" x14ac:dyDescent="0.25">
      <c r="A48" s="17"/>
      <c r="B48" s="108" t="s">
        <v>89</v>
      </c>
      <c r="C48" s="25" t="s">
        <v>90</v>
      </c>
      <c r="D48" s="26">
        <v>2</v>
      </c>
      <c r="E48" s="108" t="s">
        <v>91</v>
      </c>
      <c r="F48" s="11">
        <v>10200</v>
      </c>
      <c r="G48" s="11">
        <f t="shared" si="1"/>
        <v>20400</v>
      </c>
    </row>
    <row r="49" spans="1:255" ht="12.75" customHeight="1" x14ac:dyDescent="0.25">
      <c r="A49" s="17"/>
      <c r="B49" s="117" t="s">
        <v>26</v>
      </c>
      <c r="C49" s="25"/>
      <c r="D49" s="26"/>
      <c r="E49" s="108"/>
      <c r="F49" s="11"/>
      <c r="G49" s="11"/>
    </row>
    <row r="50" spans="1:255" ht="12.75" customHeight="1" x14ac:dyDescent="0.25">
      <c r="A50" s="17"/>
      <c r="B50" s="108" t="s">
        <v>92</v>
      </c>
      <c r="C50" s="25" t="s">
        <v>90</v>
      </c>
      <c r="D50" s="26">
        <v>1600</v>
      </c>
      <c r="E50" s="108" t="s">
        <v>91</v>
      </c>
      <c r="F50" s="11">
        <v>20</v>
      </c>
      <c r="G50" s="11">
        <f t="shared" si="1"/>
        <v>32000</v>
      </c>
    </row>
    <row r="51" spans="1:255" ht="12.75" customHeight="1" x14ac:dyDescent="0.25">
      <c r="A51" s="17"/>
      <c r="B51" s="108" t="s">
        <v>93</v>
      </c>
      <c r="C51" s="25" t="s">
        <v>30</v>
      </c>
      <c r="D51" s="26">
        <v>15</v>
      </c>
      <c r="E51" s="108" t="s">
        <v>91</v>
      </c>
      <c r="F51" s="11">
        <v>1200</v>
      </c>
      <c r="G51" s="11">
        <f t="shared" si="1"/>
        <v>18000</v>
      </c>
    </row>
    <row r="52" spans="1:255" ht="12.75" customHeight="1" x14ac:dyDescent="0.25">
      <c r="A52" s="17"/>
      <c r="B52" s="108" t="s">
        <v>94</v>
      </c>
      <c r="C52" s="25" t="s">
        <v>90</v>
      </c>
      <c r="D52" s="26">
        <v>8</v>
      </c>
      <c r="E52" s="108" t="s">
        <v>91</v>
      </c>
      <c r="F52" s="11">
        <v>1800</v>
      </c>
      <c r="G52" s="11">
        <f t="shared" si="1"/>
        <v>14400</v>
      </c>
    </row>
    <row r="53" spans="1:255" ht="12.75" customHeight="1" x14ac:dyDescent="0.25">
      <c r="A53" s="17"/>
      <c r="B53" s="108" t="s">
        <v>95</v>
      </c>
      <c r="C53" s="25" t="s">
        <v>90</v>
      </c>
      <c r="D53" s="26">
        <v>25</v>
      </c>
      <c r="E53" s="108" t="s">
        <v>91</v>
      </c>
      <c r="F53" s="11">
        <v>9163</v>
      </c>
      <c r="G53" s="11">
        <f>(D53*F53)</f>
        <v>229075</v>
      </c>
    </row>
    <row r="54" spans="1:255" ht="13.5" customHeight="1" x14ac:dyDescent="0.25">
      <c r="A54" s="5"/>
      <c r="B54" s="104" t="s">
        <v>31</v>
      </c>
      <c r="C54" s="105"/>
      <c r="D54" s="105"/>
      <c r="E54" s="105"/>
      <c r="F54" s="106"/>
      <c r="G54" s="107">
        <f>SUM(G42:G53)</f>
        <v>1107175</v>
      </c>
    </row>
    <row r="55" spans="1:255" ht="12" customHeight="1" x14ac:dyDescent="0.25">
      <c r="A55" s="2"/>
      <c r="B55" s="36"/>
      <c r="C55" s="37"/>
      <c r="D55" s="37"/>
      <c r="E55" s="41"/>
      <c r="F55" s="38"/>
      <c r="G55" s="38"/>
    </row>
    <row r="56" spans="1:255" ht="12" customHeight="1" x14ac:dyDescent="0.25">
      <c r="A56" s="5"/>
      <c r="B56" s="28" t="s">
        <v>32</v>
      </c>
      <c r="C56" s="29"/>
      <c r="D56" s="30"/>
      <c r="E56" s="30"/>
      <c r="F56" s="31"/>
      <c r="G56" s="31"/>
    </row>
    <row r="57" spans="1:255" ht="24" customHeight="1" x14ac:dyDescent="0.25">
      <c r="A57" s="5"/>
      <c r="B57" s="102" t="s">
        <v>33</v>
      </c>
      <c r="C57" s="103" t="s">
        <v>28</v>
      </c>
      <c r="D57" s="103" t="s">
        <v>29</v>
      </c>
      <c r="E57" s="102" t="s">
        <v>17</v>
      </c>
      <c r="F57" s="103" t="s">
        <v>18</v>
      </c>
      <c r="G57" s="102" t="s">
        <v>19</v>
      </c>
    </row>
    <row r="58" spans="1:255" s="101" customFormat="1" ht="15" x14ac:dyDescent="0.25">
      <c r="A58" s="99"/>
      <c r="B58" s="108" t="s">
        <v>108</v>
      </c>
      <c r="C58" s="25" t="s">
        <v>90</v>
      </c>
      <c r="D58" s="26">
        <v>2</v>
      </c>
      <c r="E58" s="108" t="s">
        <v>109</v>
      </c>
      <c r="F58" s="11">
        <v>70000</v>
      </c>
      <c r="G58" s="11">
        <f>+F58*D58</f>
        <v>140000</v>
      </c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00"/>
      <c r="DI58" s="100"/>
      <c r="DJ58" s="100"/>
      <c r="DK58" s="100"/>
      <c r="DL58" s="100"/>
      <c r="DM58" s="100"/>
      <c r="DN58" s="100"/>
      <c r="DO58" s="100"/>
      <c r="DP58" s="100"/>
      <c r="DQ58" s="100"/>
      <c r="DR58" s="100"/>
      <c r="DS58" s="100"/>
      <c r="DT58" s="100"/>
      <c r="DU58" s="100"/>
      <c r="DV58" s="100"/>
      <c r="DW58" s="100"/>
      <c r="DX58" s="100"/>
      <c r="DY58" s="100"/>
      <c r="DZ58" s="100"/>
      <c r="EA58" s="100"/>
      <c r="EB58" s="100"/>
      <c r="EC58" s="100"/>
      <c r="ED58" s="100"/>
      <c r="EE58" s="100"/>
      <c r="EF58" s="100"/>
      <c r="EG58" s="100"/>
      <c r="EH58" s="100"/>
      <c r="EI58" s="100"/>
      <c r="EJ58" s="100"/>
      <c r="EK58" s="100"/>
      <c r="EL58" s="100"/>
      <c r="EM58" s="100"/>
      <c r="EN58" s="100"/>
      <c r="EO58" s="100"/>
      <c r="EP58" s="100"/>
      <c r="EQ58" s="100"/>
      <c r="ER58" s="100"/>
      <c r="ES58" s="100"/>
      <c r="ET58" s="100"/>
      <c r="EU58" s="100"/>
      <c r="EV58" s="100"/>
      <c r="EW58" s="100"/>
      <c r="EX58" s="100"/>
      <c r="EY58" s="100"/>
      <c r="EZ58" s="100"/>
      <c r="FA58" s="100"/>
      <c r="FB58" s="100"/>
      <c r="FC58" s="100"/>
      <c r="FD58" s="100"/>
      <c r="FE58" s="100"/>
      <c r="FF58" s="100"/>
      <c r="FG58" s="100"/>
      <c r="FH58" s="100"/>
      <c r="FI58" s="100"/>
      <c r="FJ58" s="100"/>
      <c r="FK58" s="100"/>
      <c r="FL58" s="100"/>
      <c r="FM58" s="100"/>
      <c r="FN58" s="100"/>
      <c r="FO58" s="100"/>
      <c r="FP58" s="100"/>
      <c r="FQ58" s="100"/>
      <c r="FR58" s="100"/>
      <c r="FS58" s="100"/>
      <c r="FT58" s="100"/>
      <c r="FU58" s="100"/>
      <c r="FV58" s="100"/>
      <c r="FW58" s="100"/>
      <c r="FX58" s="100"/>
      <c r="FY58" s="100"/>
      <c r="FZ58" s="100"/>
      <c r="GA58" s="100"/>
      <c r="GB58" s="100"/>
      <c r="GC58" s="100"/>
      <c r="GD58" s="100"/>
      <c r="GE58" s="100"/>
      <c r="GF58" s="100"/>
      <c r="GG58" s="100"/>
      <c r="GH58" s="100"/>
      <c r="GI58" s="100"/>
      <c r="GJ58" s="100"/>
      <c r="GK58" s="100"/>
      <c r="GL58" s="100"/>
      <c r="GM58" s="100"/>
      <c r="GN58" s="100"/>
      <c r="GO58" s="100"/>
      <c r="GP58" s="100"/>
      <c r="GQ58" s="100"/>
      <c r="GR58" s="100"/>
      <c r="GS58" s="100"/>
      <c r="GT58" s="100"/>
      <c r="GU58" s="100"/>
      <c r="GV58" s="100"/>
      <c r="GW58" s="100"/>
      <c r="GX58" s="100"/>
      <c r="GY58" s="100"/>
      <c r="GZ58" s="100"/>
      <c r="HA58" s="100"/>
      <c r="HB58" s="100"/>
      <c r="HC58" s="100"/>
      <c r="HD58" s="100"/>
      <c r="HE58" s="100"/>
      <c r="HF58" s="100"/>
      <c r="HG58" s="100"/>
      <c r="HH58" s="100"/>
      <c r="HI58" s="100"/>
      <c r="HJ58" s="100"/>
      <c r="HK58" s="100"/>
      <c r="HL58" s="100"/>
      <c r="HM58" s="100"/>
      <c r="HN58" s="100"/>
      <c r="HO58" s="100"/>
      <c r="HP58" s="100"/>
      <c r="HQ58" s="100"/>
      <c r="HR58" s="100"/>
      <c r="HS58" s="100"/>
      <c r="HT58" s="100"/>
      <c r="HU58" s="100"/>
      <c r="HV58" s="100"/>
      <c r="HW58" s="100"/>
      <c r="HX58" s="100"/>
      <c r="HY58" s="100"/>
      <c r="HZ58" s="100"/>
      <c r="IA58" s="100"/>
      <c r="IB58" s="100"/>
      <c r="IC58" s="100"/>
      <c r="ID58" s="100"/>
      <c r="IE58" s="100"/>
      <c r="IF58" s="100"/>
      <c r="IG58" s="100"/>
      <c r="IH58" s="100"/>
      <c r="II58" s="100"/>
      <c r="IJ58" s="100"/>
      <c r="IK58" s="100"/>
      <c r="IL58" s="100"/>
      <c r="IM58" s="100"/>
      <c r="IN58" s="100"/>
      <c r="IO58" s="100"/>
      <c r="IP58" s="100"/>
      <c r="IQ58" s="100"/>
      <c r="IR58" s="100"/>
      <c r="IS58" s="100"/>
      <c r="IT58" s="100"/>
      <c r="IU58" s="100"/>
    </row>
    <row r="59" spans="1:255" s="101" customFormat="1" ht="15" x14ac:dyDescent="0.25">
      <c r="A59" s="99"/>
      <c r="B59" s="118" t="s">
        <v>110</v>
      </c>
      <c r="C59" s="25" t="s">
        <v>90</v>
      </c>
      <c r="D59" s="26">
        <v>2</v>
      </c>
      <c r="E59" s="118" t="s">
        <v>91</v>
      </c>
      <c r="F59" s="11">
        <v>50000</v>
      </c>
      <c r="G59" s="11">
        <f>+F59*D59</f>
        <v>100000</v>
      </c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0"/>
      <c r="EE59" s="100"/>
      <c r="EF59" s="100"/>
      <c r="EG59" s="100"/>
      <c r="EH59" s="100"/>
      <c r="EI59" s="100"/>
      <c r="EJ59" s="100"/>
      <c r="EK59" s="100"/>
      <c r="EL59" s="100"/>
      <c r="EM59" s="100"/>
      <c r="EN59" s="100"/>
      <c r="EO59" s="100"/>
      <c r="EP59" s="100"/>
      <c r="EQ59" s="100"/>
      <c r="ER59" s="100"/>
      <c r="ES59" s="100"/>
      <c r="ET59" s="100"/>
      <c r="EU59" s="100"/>
      <c r="EV59" s="100"/>
      <c r="EW59" s="100"/>
      <c r="EX59" s="100"/>
      <c r="EY59" s="100"/>
      <c r="EZ59" s="100"/>
      <c r="FA59" s="100"/>
      <c r="FB59" s="100"/>
      <c r="FC59" s="100"/>
      <c r="FD59" s="100"/>
      <c r="FE59" s="100"/>
      <c r="FF59" s="100"/>
      <c r="FG59" s="100"/>
      <c r="FH59" s="100"/>
      <c r="FI59" s="100"/>
      <c r="FJ59" s="100"/>
      <c r="FK59" s="100"/>
      <c r="FL59" s="100"/>
      <c r="FM59" s="100"/>
      <c r="FN59" s="100"/>
      <c r="FO59" s="100"/>
      <c r="FP59" s="100"/>
      <c r="FQ59" s="100"/>
      <c r="FR59" s="100"/>
      <c r="FS59" s="100"/>
      <c r="FT59" s="100"/>
      <c r="FU59" s="100"/>
      <c r="FV59" s="100"/>
      <c r="FW59" s="100"/>
      <c r="FX59" s="100"/>
      <c r="FY59" s="100"/>
      <c r="FZ59" s="100"/>
      <c r="GA59" s="100"/>
      <c r="GB59" s="100"/>
      <c r="GC59" s="100"/>
      <c r="GD59" s="100"/>
      <c r="GE59" s="100"/>
      <c r="GF59" s="100"/>
      <c r="GG59" s="100"/>
      <c r="GH59" s="100"/>
      <c r="GI59" s="100"/>
      <c r="GJ59" s="100"/>
      <c r="GK59" s="100"/>
      <c r="GL59" s="100"/>
      <c r="GM59" s="100"/>
      <c r="GN59" s="100"/>
      <c r="GO59" s="100"/>
      <c r="GP59" s="100"/>
      <c r="GQ59" s="100"/>
      <c r="GR59" s="100"/>
      <c r="GS59" s="100"/>
      <c r="GT59" s="100"/>
      <c r="GU59" s="100"/>
      <c r="GV59" s="100"/>
      <c r="GW59" s="100"/>
      <c r="GX59" s="100"/>
      <c r="GY59" s="100"/>
      <c r="GZ59" s="100"/>
      <c r="HA59" s="100"/>
      <c r="HB59" s="100"/>
      <c r="HC59" s="100"/>
      <c r="HD59" s="100"/>
      <c r="HE59" s="100"/>
      <c r="HF59" s="100"/>
      <c r="HG59" s="100"/>
      <c r="HH59" s="100"/>
      <c r="HI59" s="100"/>
      <c r="HJ59" s="100"/>
      <c r="HK59" s="100"/>
      <c r="HL59" s="100"/>
      <c r="HM59" s="100"/>
      <c r="HN59" s="100"/>
      <c r="HO59" s="100"/>
      <c r="HP59" s="100"/>
      <c r="HQ59" s="100"/>
      <c r="HR59" s="100"/>
      <c r="HS59" s="100"/>
      <c r="HT59" s="100"/>
      <c r="HU59" s="100"/>
      <c r="HV59" s="100"/>
      <c r="HW59" s="100"/>
      <c r="HX59" s="100"/>
      <c r="HY59" s="100"/>
      <c r="HZ59" s="100"/>
      <c r="IA59" s="100"/>
      <c r="IB59" s="100"/>
      <c r="IC59" s="100"/>
      <c r="ID59" s="100"/>
      <c r="IE59" s="100"/>
      <c r="IF59" s="100"/>
      <c r="IG59" s="100"/>
      <c r="IH59" s="100"/>
      <c r="II59" s="100"/>
      <c r="IJ59" s="100"/>
      <c r="IK59" s="100"/>
      <c r="IL59" s="100"/>
      <c r="IM59" s="100"/>
      <c r="IN59" s="100"/>
      <c r="IO59" s="100"/>
      <c r="IP59" s="100"/>
      <c r="IQ59" s="100"/>
      <c r="IR59" s="100"/>
      <c r="IS59" s="100"/>
      <c r="IT59" s="100"/>
      <c r="IU59" s="100"/>
    </row>
    <row r="60" spans="1:255" s="101" customFormat="1" ht="15" x14ac:dyDescent="0.25">
      <c r="A60" s="99"/>
      <c r="B60" s="108" t="s">
        <v>96</v>
      </c>
      <c r="C60" s="25" t="s">
        <v>97</v>
      </c>
      <c r="D60" s="26">
        <v>120</v>
      </c>
      <c r="E60" s="108" t="s">
        <v>98</v>
      </c>
      <c r="F60" s="11">
        <v>1900</v>
      </c>
      <c r="G60" s="11">
        <f>+F60*D60</f>
        <v>228000</v>
      </c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  <c r="EF60" s="100"/>
      <c r="EG60" s="100"/>
      <c r="EH60" s="100"/>
      <c r="EI60" s="100"/>
      <c r="EJ60" s="100"/>
      <c r="EK60" s="100"/>
      <c r="EL60" s="100"/>
      <c r="EM60" s="100"/>
      <c r="EN60" s="100"/>
      <c r="EO60" s="100"/>
      <c r="EP60" s="100"/>
      <c r="EQ60" s="100"/>
      <c r="ER60" s="100"/>
      <c r="ES60" s="100"/>
      <c r="ET60" s="100"/>
      <c r="EU60" s="100"/>
      <c r="EV60" s="100"/>
      <c r="EW60" s="100"/>
      <c r="EX60" s="100"/>
      <c r="EY60" s="100"/>
      <c r="EZ60" s="100"/>
      <c r="FA60" s="100"/>
      <c r="FB60" s="100"/>
      <c r="FC60" s="100"/>
      <c r="FD60" s="100"/>
      <c r="FE60" s="100"/>
      <c r="FF60" s="100"/>
      <c r="FG60" s="100"/>
      <c r="FH60" s="100"/>
      <c r="FI60" s="100"/>
      <c r="FJ60" s="100"/>
      <c r="FK60" s="100"/>
      <c r="FL60" s="100"/>
      <c r="FM60" s="100"/>
      <c r="FN60" s="100"/>
      <c r="FO60" s="100"/>
      <c r="FP60" s="100"/>
      <c r="FQ60" s="100"/>
      <c r="FR60" s="100"/>
      <c r="FS60" s="100"/>
      <c r="FT60" s="100"/>
      <c r="FU60" s="100"/>
      <c r="FV60" s="100"/>
      <c r="FW60" s="100"/>
      <c r="FX60" s="100"/>
      <c r="FY60" s="100"/>
      <c r="FZ60" s="100"/>
      <c r="GA60" s="100"/>
      <c r="GB60" s="100"/>
      <c r="GC60" s="100"/>
      <c r="GD60" s="100"/>
      <c r="GE60" s="100"/>
      <c r="GF60" s="100"/>
      <c r="GG60" s="100"/>
      <c r="GH60" s="100"/>
      <c r="GI60" s="100"/>
      <c r="GJ60" s="100"/>
      <c r="GK60" s="100"/>
      <c r="GL60" s="100"/>
      <c r="GM60" s="100"/>
      <c r="GN60" s="100"/>
      <c r="GO60" s="100"/>
      <c r="GP60" s="100"/>
      <c r="GQ60" s="100"/>
      <c r="GR60" s="100"/>
      <c r="GS60" s="100"/>
      <c r="GT60" s="100"/>
      <c r="GU60" s="100"/>
      <c r="GV60" s="100"/>
      <c r="GW60" s="100"/>
      <c r="GX60" s="100"/>
      <c r="GY60" s="100"/>
      <c r="GZ60" s="100"/>
      <c r="HA60" s="100"/>
      <c r="HB60" s="100"/>
      <c r="HC60" s="100"/>
      <c r="HD60" s="100"/>
      <c r="HE60" s="100"/>
      <c r="HF60" s="100"/>
      <c r="HG60" s="100"/>
      <c r="HH60" s="100"/>
      <c r="HI60" s="100"/>
      <c r="HJ60" s="100"/>
      <c r="HK60" s="100"/>
      <c r="HL60" s="100"/>
      <c r="HM60" s="100"/>
      <c r="HN60" s="100"/>
      <c r="HO60" s="100"/>
      <c r="HP60" s="100"/>
      <c r="HQ60" s="100"/>
      <c r="HR60" s="100"/>
      <c r="HS60" s="100"/>
      <c r="HT60" s="100"/>
      <c r="HU60" s="100"/>
      <c r="HV60" s="100"/>
      <c r="HW60" s="100"/>
      <c r="HX60" s="100"/>
      <c r="HY60" s="100"/>
      <c r="HZ60" s="100"/>
      <c r="IA60" s="100"/>
      <c r="IB60" s="100"/>
      <c r="IC60" s="100"/>
      <c r="ID60" s="100"/>
      <c r="IE60" s="100"/>
      <c r="IF60" s="100"/>
      <c r="IG60" s="100"/>
      <c r="IH60" s="100"/>
      <c r="II60" s="100"/>
      <c r="IJ60" s="100"/>
      <c r="IK60" s="100"/>
      <c r="IL60" s="100"/>
      <c r="IM60" s="100"/>
      <c r="IN60" s="100"/>
      <c r="IO60" s="100"/>
      <c r="IP60" s="100"/>
      <c r="IQ60" s="100"/>
      <c r="IR60" s="100"/>
      <c r="IS60" s="100"/>
      <c r="IT60" s="100"/>
      <c r="IU60" s="100"/>
    </row>
    <row r="61" spans="1:255" ht="15" x14ac:dyDescent="0.25">
      <c r="A61" s="55"/>
      <c r="B61" s="108" t="s">
        <v>99</v>
      </c>
      <c r="C61" s="25" t="s">
        <v>30</v>
      </c>
      <c r="D61" s="26">
        <v>50</v>
      </c>
      <c r="E61" s="108" t="s">
        <v>91</v>
      </c>
      <c r="F61" s="11">
        <v>650</v>
      </c>
      <c r="G61" s="11">
        <f>+F61*D61</f>
        <v>32500</v>
      </c>
    </row>
    <row r="62" spans="1:255" ht="13.5" customHeight="1" x14ac:dyDescent="0.25">
      <c r="A62" s="5"/>
      <c r="B62" s="104" t="s">
        <v>34</v>
      </c>
      <c r="C62" s="105"/>
      <c r="D62" s="105"/>
      <c r="E62" s="105"/>
      <c r="F62" s="106"/>
      <c r="G62" s="107">
        <f>SUM(G58:G61)</f>
        <v>500500</v>
      </c>
    </row>
    <row r="63" spans="1:255" ht="12" customHeight="1" x14ac:dyDescent="0.25">
      <c r="A63" s="2"/>
      <c r="B63" s="58"/>
      <c r="C63" s="58"/>
      <c r="D63" s="58"/>
      <c r="E63" s="58"/>
      <c r="F63" s="59"/>
      <c r="G63" s="59"/>
    </row>
    <row r="64" spans="1:255" ht="12" customHeight="1" x14ac:dyDescent="0.25">
      <c r="A64" s="55"/>
      <c r="B64" s="60" t="s">
        <v>35</v>
      </c>
      <c r="C64" s="61"/>
      <c r="D64" s="61"/>
      <c r="E64" s="61"/>
      <c r="F64" s="61"/>
      <c r="G64" s="62">
        <f>G28+G33+G38+G54+G62</f>
        <v>3632675</v>
      </c>
    </row>
    <row r="65" spans="1:7" ht="12" customHeight="1" x14ac:dyDescent="0.25">
      <c r="A65" s="55"/>
      <c r="B65" s="63" t="s">
        <v>36</v>
      </c>
      <c r="C65" s="43"/>
      <c r="D65" s="43"/>
      <c r="E65" s="43"/>
      <c r="F65" s="43"/>
      <c r="G65" s="64">
        <f>G64*0.05</f>
        <v>181633.75</v>
      </c>
    </row>
    <row r="66" spans="1:7" ht="12" customHeight="1" x14ac:dyDescent="0.25">
      <c r="A66" s="55"/>
      <c r="B66" s="65" t="s">
        <v>37</v>
      </c>
      <c r="C66" s="42"/>
      <c r="D66" s="42"/>
      <c r="E66" s="42"/>
      <c r="F66" s="42"/>
      <c r="G66" s="66">
        <f>G65+G64</f>
        <v>3814308.75</v>
      </c>
    </row>
    <row r="67" spans="1:7" ht="12" customHeight="1" x14ac:dyDescent="0.25">
      <c r="A67" s="55"/>
      <c r="B67" s="63" t="s">
        <v>38</v>
      </c>
      <c r="C67" s="43"/>
      <c r="D67" s="43"/>
      <c r="E67" s="43"/>
      <c r="F67" s="43"/>
      <c r="G67" s="64">
        <f>G12</f>
        <v>7437500</v>
      </c>
    </row>
    <row r="68" spans="1:7" ht="12" customHeight="1" x14ac:dyDescent="0.25">
      <c r="A68" s="55"/>
      <c r="B68" s="67" t="s">
        <v>39</v>
      </c>
      <c r="C68" s="68"/>
      <c r="D68" s="68"/>
      <c r="E68" s="68"/>
      <c r="F68" s="68"/>
      <c r="G68" s="69">
        <f>G67-G66</f>
        <v>3623191.25</v>
      </c>
    </row>
    <row r="69" spans="1:7" ht="12" customHeight="1" x14ac:dyDescent="0.25">
      <c r="A69" s="55"/>
      <c r="B69" s="56" t="s">
        <v>40</v>
      </c>
      <c r="C69" s="57"/>
      <c r="D69" s="57"/>
      <c r="E69" s="57"/>
      <c r="F69" s="57"/>
      <c r="G69" s="52"/>
    </row>
    <row r="70" spans="1:7" ht="12.75" customHeight="1" thickBot="1" x14ac:dyDescent="0.3">
      <c r="A70" s="55"/>
      <c r="B70" s="70"/>
      <c r="C70" s="57"/>
      <c r="D70" s="57"/>
      <c r="E70" s="57"/>
      <c r="F70" s="57"/>
      <c r="G70" s="52"/>
    </row>
    <row r="71" spans="1:7" ht="12" customHeight="1" x14ac:dyDescent="0.25">
      <c r="A71" s="55"/>
      <c r="B71" s="82" t="s">
        <v>41</v>
      </c>
      <c r="C71" s="83"/>
      <c r="D71" s="83"/>
      <c r="E71" s="83"/>
      <c r="F71" s="84"/>
      <c r="G71" s="52"/>
    </row>
    <row r="72" spans="1:7" ht="12" customHeight="1" x14ac:dyDescent="0.25">
      <c r="A72" s="55"/>
      <c r="B72" s="85" t="s">
        <v>42</v>
      </c>
      <c r="C72" s="54"/>
      <c r="D72" s="54"/>
      <c r="E72" s="54"/>
      <c r="F72" s="86"/>
      <c r="G72" s="52"/>
    </row>
    <row r="73" spans="1:7" ht="12" customHeight="1" x14ac:dyDescent="0.25">
      <c r="A73" s="55"/>
      <c r="B73" s="85" t="s">
        <v>43</v>
      </c>
      <c r="C73" s="54"/>
      <c r="D73" s="54"/>
      <c r="E73" s="54"/>
      <c r="F73" s="86"/>
      <c r="G73" s="52"/>
    </row>
    <row r="74" spans="1:7" ht="12" customHeight="1" x14ac:dyDescent="0.25">
      <c r="A74" s="55"/>
      <c r="B74" s="85" t="s">
        <v>102</v>
      </c>
      <c r="C74" s="54"/>
      <c r="D74" s="54"/>
      <c r="E74" s="54"/>
      <c r="F74" s="86"/>
      <c r="G74" s="52"/>
    </row>
    <row r="75" spans="1:7" ht="12" customHeight="1" x14ac:dyDescent="0.25">
      <c r="A75" s="55"/>
      <c r="B75" s="85" t="s">
        <v>44</v>
      </c>
      <c r="C75" s="54"/>
      <c r="D75" s="54"/>
      <c r="E75" s="54"/>
      <c r="F75" s="86"/>
      <c r="G75" s="52"/>
    </row>
    <row r="76" spans="1:7" ht="12" customHeight="1" x14ac:dyDescent="0.25">
      <c r="A76" s="55"/>
      <c r="B76" s="85" t="s">
        <v>45</v>
      </c>
      <c r="C76" s="54"/>
      <c r="D76" s="54"/>
      <c r="E76" s="54"/>
      <c r="F76" s="86"/>
      <c r="G76" s="52"/>
    </row>
    <row r="77" spans="1:7" ht="12" customHeight="1" x14ac:dyDescent="0.25">
      <c r="A77" s="55"/>
      <c r="B77" s="85" t="s">
        <v>46</v>
      </c>
      <c r="C77" s="54"/>
      <c r="D77" s="54"/>
      <c r="E77" s="54"/>
      <c r="F77" s="86"/>
      <c r="G77" s="52"/>
    </row>
    <row r="78" spans="1:7" ht="12.75" customHeight="1" thickBot="1" x14ac:dyDescent="0.3">
      <c r="A78" s="55"/>
      <c r="B78" s="87" t="s">
        <v>111</v>
      </c>
      <c r="C78" s="88"/>
      <c r="D78" s="88"/>
      <c r="E78" s="88"/>
      <c r="F78" s="89"/>
      <c r="G78" s="52"/>
    </row>
    <row r="79" spans="1:7" ht="12.75" customHeight="1" x14ac:dyDescent="0.25">
      <c r="A79" s="55"/>
      <c r="B79" s="80"/>
      <c r="C79" s="54"/>
      <c r="D79" s="54"/>
      <c r="E79" s="54"/>
      <c r="F79" s="54"/>
      <c r="G79" s="52"/>
    </row>
    <row r="80" spans="1:7" ht="15" customHeight="1" thickBot="1" x14ac:dyDescent="0.3">
      <c r="A80" s="55"/>
      <c r="B80" s="121" t="s">
        <v>47</v>
      </c>
      <c r="C80" s="122"/>
      <c r="D80" s="79"/>
      <c r="E80" s="45"/>
      <c r="F80" s="45"/>
      <c r="G80" s="52"/>
    </row>
    <row r="81" spans="1:7" ht="12" customHeight="1" x14ac:dyDescent="0.25">
      <c r="A81" s="55"/>
      <c r="B81" s="72" t="s">
        <v>33</v>
      </c>
      <c r="C81" s="46" t="s">
        <v>48</v>
      </c>
      <c r="D81" s="73" t="s">
        <v>49</v>
      </c>
      <c r="E81" s="45"/>
      <c r="F81" s="45"/>
      <c r="G81" s="52"/>
    </row>
    <row r="82" spans="1:7" ht="12" customHeight="1" x14ac:dyDescent="0.25">
      <c r="A82" s="55"/>
      <c r="B82" s="74" t="s">
        <v>50</v>
      </c>
      <c r="C82" s="47">
        <f>+G28</f>
        <v>2025000</v>
      </c>
      <c r="D82" s="75">
        <f>(C82/C88)</f>
        <v>0.5308956701525539</v>
      </c>
      <c r="E82" s="45"/>
      <c r="F82" s="45"/>
      <c r="G82" s="52"/>
    </row>
    <row r="83" spans="1:7" ht="12" customHeight="1" x14ac:dyDescent="0.25">
      <c r="A83" s="55"/>
      <c r="B83" s="74" t="s">
        <v>51</v>
      </c>
      <c r="C83" s="48">
        <v>0</v>
      </c>
      <c r="D83" s="75">
        <v>0</v>
      </c>
      <c r="E83" s="45"/>
      <c r="F83" s="45"/>
      <c r="G83" s="52"/>
    </row>
    <row r="84" spans="1:7" ht="12" customHeight="1" x14ac:dyDescent="0.25">
      <c r="A84" s="55"/>
      <c r="B84" s="74" t="s">
        <v>52</v>
      </c>
      <c r="C84" s="47">
        <f>+G38</f>
        <v>0</v>
      </c>
      <c r="D84" s="75">
        <f>(C84/C88)</f>
        <v>0</v>
      </c>
      <c r="E84" s="45"/>
      <c r="F84" s="45"/>
      <c r="G84" s="52"/>
    </row>
    <row r="85" spans="1:7" ht="12" customHeight="1" x14ac:dyDescent="0.25">
      <c r="A85" s="55"/>
      <c r="B85" s="74" t="s">
        <v>27</v>
      </c>
      <c r="C85" s="47">
        <f>+G54</f>
        <v>1107175</v>
      </c>
      <c r="D85" s="75">
        <f>(C85/C88)</f>
        <v>0.29026884622279203</v>
      </c>
      <c r="E85" s="45"/>
      <c r="F85" s="45"/>
      <c r="G85" s="52"/>
    </row>
    <row r="86" spans="1:7" ht="12" customHeight="1" x14ac:dyDescent="0.25">
      <c r="A86" s="55"/>
      <c r="B86" s="74" t="s">
        <v>53</v>
      </c>
      <c r="C86" s="49">
        <f>+G62</f>
        <v>500500</v>
      </c>
      <c r="D86" s="75">
        <f>(C86/C88)</f>
        <v>0.13121643600560651</v>
      </c>
      <c r="E86" s="51"/>
      <c r="F86" s="51"/>
      <c r="G86" s="52"/>
    </row>
    <row r="87" spans="1:7" ht="12" customHeight="1" x14ac:dyDescent="0.25">
      <c r="A87" s="55"/>
      <c r="B87" s="74" t="s">
        <v>54</v>
      </c>
      <c r="C87" s="49">
        <f>+G65</f>
        <v>181633.75</v>
      </c>
      <c r="D87" s="75">
        <f>(C87/C88)</f>
        <v>4.7619047619047616E-2</v>
      </c>
      <c r="E87" s="51"/>
      <c r="F87" s="51"/>
      <c r="G87" s="52"/>
    </row>
    <row r="88" spans="1:7" ht="12.75" customHeight="1" thickBot="1" x14ac:dyDescent="0.3">
      <c r="A88" s="55"/>
      <c r="B88" s="76" t="s">
        <v>55</v>
      </c>
      <c r="C88" s="77">
        <f>SUM(C82:C87)</f>
        <v>3814308.75</v>
      </c>
      <c r="D88" s="78">
        <f>SUM(D82:D87)</f>
        <v>1</v>
      </c>
      <c r="E88" s="51"/>
      <c r="F88" s="51"/>
      <c r="G88" s="52"/>
    </row>
    <row r="89" spans="1:7" ht="12" customHeight="1" x14ac:dyDescent="0.25">
      <c r="A89" s="55"/>
      <c r="B89" s="70"/>
      <c r="C89" s="57"/>
      <c r="D89" s="57"/>
      <c r="E89" s="57"/>
      <c r="F89" s="57"/>
      <c r="G89" s="52"/>
    </row>
    <row r="90" spans="1:7" ht="12.75" customHeight="1" x14ac:dyDescent="0.25">
      <c r="A90" s="55"/>
      <c r="B90" s="71"/>
      <c r="C90" s="57"/>
      <c r="D90" s="57"/>
      <c r="E90" s="57"/>
      <c r="F90" s="57"/>
      <c r="G90" s="52"/>
    </row>
    <row r="91" spans="1:7" ht="12" customHeight="1" thickBot="1" x14ac:dyDescent="0.3">
      <c r="A91" s="44"/>
      <c r="B91" s="91"/>
      <c r="C91" s="92" t="s">
        <v>101</v>
      </c>
      <c r="D91" s="93"/>
      <c r="E91" s="94"/>
      <c r="F91" s="50"/>
      <c r="G91" s="52"/>
    </row>
    <row r="92" spans="1:7" ht="12" customHeight="1" x14ac:dyDescent="0.25">
      <c r="A92" s="55"/>
      <c r="B92" s="95" t="s">
        <v>56</v>
      </c>
      <c r="C92" s="119">
        <v>1500</v>
      </c>
      <c r="D92" s="119">
        <v>2000</v>
      </c>
      <c r="E92" s="120">
        <v>2500</v>
      </c>
      <c r="F92" s="90"/>
      <c r="G92" s="53"/>
    </row>
    <row r="93" spans="1:7" ht="12.75" customHeight="1" thickBot="1" x14ac:dyDescent="0.3">
      <c r="A93" s="55"/>
      <c r="B93" s="76" t="s">
        <v>57</v>
      </c>
      <c r="C93" s="77">
        <f>(G66/C92)</f>
        <v>2542.8724999999999</v>
      </c>
      <c r="D93" s="77">
        <f>(G66/D92)</f>
        <v>1907.1543750000001</v>
      </c>
      <c r="E93" s="96">
        <f>(G66/E92)</f>
        <v>1525.7235000000001</v>
      </c>
      <c r="F93" s="90"/>
      <c r="G93" s="53"/>
    </row>
    <row r="94" spans="1:7" ht="15.6" customHeight="1" x14ac:dyDescent="0.25">
      <c r="A94" s="55"/>
      <c r="B94" s="81" t="s">
        <v>58</v>
      </c>
      <c r="C94" s="54"/>
      <c r="D94" s="54"/>
      <c r="E94" s="54"/>
      <c r="F94" s="54"/>
      <c r="G94" s="54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dcterms:created xsi:type="dcterms:W3CDTF">2020-11-27T12:49:26Z</dcterms:created>
  <dcterms:modified xsi:type="dcterms:W3CDTF">2021-04-07T17:01:07Z</dcterms:modified>
</cp:coreProperties>
</file>