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esktop\fichas 2020\FICHAS 2021\SANTA CRUZ\"/>
    </mc:Choice>
  </mc:AlternateContent>
  <bookViews>
    <workbookView xWindow="-120" yWindow="-120" windowWidth="20730" windowHeight="11160" tabRatio="792"/>
  </bookViews>
  <sheets>
    <sheet name="Apicola" sheetId="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5" l="1"/>
  <c r="E98" i="5"/>
  <c r="G35" i="5" l="1"/>
  <c r="G36" i="5"/>
  <c r="G34" i="5"/>
  <c r="G22" i="5"/>
  <c r="G23" i="5"/>
  <c r="G24" i="5"/>
  <c r="G25" i="5"/>
  <c r="G26" i="5"/>
  <c r="G27" i="5"/>
  <c r="G28" i="5"/>
  <c r="G29" i="5"/>
  <c r="G21" i="5"/>
  <c r="G30" i="5" s="1"/>
  <c r="G73" i="5" l="1"/>
  <c r="G67" i="5"/>
  <c r="G66" i="5"/>
  <c r="G61" i="5"/>
  <c r="G59" i="5"/>
  <c r="G58" i="5"/>
  <c r="G57" i="5"/>
  <c r="G54" i="5"/>
  <c r="G53" i="5"/>
  <c r="G51" i="5"/>
  <c r="G49" i="5"/>
  <c r="G48" i="5"/>
  <c r="G47" i="5"/>
  <c r="G42" i="5"/>
  <c r="C89" i="5" s="1"/>
  <c r="G37" i="5"/>
  <c r="C88" i="5" s="1"/>
  <c r="G62" i="5" l="1"/>
  <c r="C90" i="5" s="1"/>
  <c r="G68" i="5"/>
  <c r="C91" i="5" s="1"/>
  <c r="C87" i="5"/>
  <c r="G70" i="5" l="1"/>
  <c r="G71" i="5" s="1"/>
  <c r="G72" i="5" s="1"/>
  <c r="C92" i="5" l="1"/>
  <c r="D98" i="5"/>
  <c r="C98" i="5"/>
  <c r="G74" i="5"/>
  <c r="C93" i="5" l="1"/>
  <c r="D87" i="5" l="1"/>
  <c r="D90" i="5"/>
  <c r="D89" i="5"/>
  <c r="D91" i="5"/>
  <c r="D88" i="5"/>
  <c r="D92" i="5"/>
  <c r="D93" i="5" l="1"/>
</calcChain>
</file>

<file path=xl/sharedStrings.xml><?xml version="1.0" encoding="utf-8"?>
<sst xmlns="http://schemas.openxmlformats.org/spreadsheetml/2006/main" count="170" uniqueCount="123">
  <si>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</si>
  <si>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</si>
  <si>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</si>
  <si>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</si>
  <si>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</si>
  <si>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</si>
  <si>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</si>
  <si>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</si>
  <si>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</si>
  <si>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</si>
  <si>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</si>
  <si>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</si>
  <si>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</si>
  <si>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</si>
  <si>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</si>
  <si>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</si>
  <si>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</si>
  <si>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</si>
  <si>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</si>
  <si>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</si>
  <si>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</si>
  <si>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</si>
  <si>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</si>
  <si>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</si>
  <si>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</si>
  <si>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</si>
  <si>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</si>
  <si>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</si>
  <si>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</si>
  <si>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</si>
  <si>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</si>
  <si>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</si>
  <si>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</si>
  <si>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</si>
  <si>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</si>
  <si>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</si>
  <si>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</si>
  <si>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</si>
  <si>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</si>
  <si>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COMPOSICION COSTOS DE PRODUCCION</t>
  </si>
  <si>
    <t>%</t>
  </si>
  <si>
    <t>Mano de obra</t>
  </si>
  <si>
    <t>Maquinaria</t>
  </si>
  <si>
    <t>Otros</t>
  </si>
  <si>
    <t>Imprevistos</t>
  </si>
  <si>
    <t>(*): Este valor representa el valor mìnimo de venta del producto</t>
  </si>
  <si>
    <t>Enero-Diciembre</t>
  </si>
  <si>
    <t>Agosto</t>
  </si>
  <si>
    <t>Cantidad</t>
  </si>
  <si>
    <t>lt</t>
  </si>
  <si>
    <t>c/u</t>
  </si>
  <si>
    <t>$/hà</t>
  </si>
  <si>
    <t>COSTO TOTAL/hà.</t>
  </si>
  <si>
    <t>Enero</t>
  </si>
  <si>
    <t>APICOLA</t>
  </si>
  <si>
    <t>RENDIMIENTO (KG/COL.)</t>
  </si>
  <si>
    <t>VARIEDAD/cantidad de colmenas</t>
  </si>
  <si>
    <t>Medio</t>
  </si>
  <si>
    <t>PRECIO ESPERADO (kg)</t>
  </si>
  <si>
    <t>Heladas - sequia</t>
  </si>
  <si>
    <t>Preparación de invernada</t>
  </si>
  <si>
    <t>Marzo</t>
  </si>
  <si>
    <t>Abril-Junio</t>
  </si>
  <si>
    <t>Alimentación con incentivo de postura de la abeja reina</t>
  </si>
  <si>
    <t>Julio-Agosto</t>
  </si>
  <si>
    <t>Control de enfermedades</t>
  </si>
  <si>
    <t>Enero-Agosto</t>
  </si>
  <si>
    <t>Desinfección del material</t>
  </si>
  <si>
    <t>Junio-Julio</t>
  </si>
  <si>
    <t>Septiembre-Octubre</t>
  </si>
  <si>
    <t>Desarrollo de familias</t>
  </si>
  <si>
    <t>Agosto-Octubre</t>
  </si>
  <si>
    <t>Noviembre-Enero</t>
  </si>
  <si>
    <t>SERVICIOS</t>
  </si>
  <si>
    <t>Epoca (mes)</t>
  </si>
  <si>
    <t>Precio Unitario ($)</t>
  </si>
  <si>
    <t>Extracción de miel (kg/alza)</t>
  </si>
  <si>
    <t>alzas</t>
  </si>
  <si>
    <t>Noviembre-febrero</t>
  </si>
  <si>
    <t>Recambio cera estampada</t>
  </si>
  <si>
    <t>NO APLICA</t>
  </si>
  <si>
    <t>Alimentación</t>
  </si>
  <si>
    <t>Alimentación invernal (azúcar)</t>
  </si>
  <si>
    <t>Alimentación incentivo de postura de  abeja reina (azúcar)</t>
  </si>
  <si>
    <t>Promotor L</t>
  </si>
  <si>
    <t>Recambio de reinas</t>
  </si>
  <si>
    <t>Abejas reinas fecundadas</t>
  </si>
  <si>
    <t>Sanidad</t>
  </si>
  <si>
    <t>Diagnóstico de nosemosis</t>
  </si>
  <si>
    <t>Diagnóstico de acariosis</t>
  </si>
  <si>
    <t>Control de varroasis (2)</t>
  </si>
  <si>
    <t>tratamiento  de sintesis</t>
  </si>
  <si>
    <t>tira</t>
  </si>
  <si>
    <t>Tratamiento orgánico</t>
  </si>
  <si>
    <t>u</t>
  </si>
  <si>
    <t>Desinfección de material</t>
  </si>
  <si>
    <t>Acido acético</t>
  </si>
  <si>
    <t>Flete</t>
  </si>
  <si>
    <t>Febrero-Marzo</t>
  </si>
  <si>
    <t>Petróleo para traslados internos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</si>
  <si>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</si>
  <si>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</si>
  <si>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</si>
  <si>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</si>
  <si>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</si>
  <si>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</si>
  <si>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Servicios</t>
  </si>
  <si>
    <t>ESCENARIOS COSTO UNITARIO  ($/kilos de miel /colmena)</t>
  </si>
  <si>
    <t>Rendimiento (kg/colmena)</t>
  </si>
  <si>
    <t>Costo unitario ($/kilos de miel/ colmena) (*)</t>
  </si>
  <si>
    <t>Multiflra /100</t>
  </si>
  <si>
    <t xml:space="preserve">Formación de núcleos: (postura de celdillas o reinas) </t>
  </si>
  <si>
    <t xml:space="preserve">Alimentación invernal </t>
  </si>
  <si>
    <t xml:space="preserve">Acopio de miel </t>
  </si>
  <si>
    <t>Prepararcion de colmenas para la polinizacion , traslado y retiro  del campo</t>
  </si>
  <si>
    <t>Recambio cera maquila (30 %)</t>
  </si>
  <si>
    <t>Diciembre a enero</t>
  </si>
  <si>
    <t>Exportación, mercado intrno</t>
  </si>
  <si>
    <t>Santa Cruz</t>
  </si>
  <si>
    <t>Chépica, Palmilla, Peralillo y Santa Cruz</t>
  </si>
  <si>
    <t>26-2-2021</t>
  </si>
  <si>
    <t>COSTOS DIRECTOS DE PRODUCCIÓN POR 100 COLMENAS (INCLUYE IVA)</t>
  </si>
  <si>
    <t>Enero a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</si>
</sst>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.00\ _€_-;\-* #,##0.00\ _€_-;_-* &quot;-&quot;??\ _€_-;_-@_-"/>
    <numFmt numFmtId="168" formatCode="&quot; &quot;* #,##0.00&quot; &quot;;&quot;-&quot;* #,##0.00&quot; &quot;;&quot; &quot;* &quot;-&quot;??&quot; &quot;"/>
    <numFmt numFmtId="169" formatCode="#,##0.0"/>
    <numFmt numFmtId="170" formatCode="_-&quot;$&quot;\ * #,##0.00_-;\-&quot;$&quot;\ * #,##0.00_-;_-&quot;$&quot;\ * &quot;-&quot;??_-;_-@_-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</font>
    <font>
      <sz val="10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  <font>
      <sz val="8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7">
    <xf numFmtId="0" fontId="0" fillId="0" borderId="0" applyNumberFormat="0" applyFill="0" applyBorder="0" applyProtection="0"/>
    <xf numFmtId="164" fontId="14" fillId="0" borderId="0" applyFont="0" applyFill="0" applyBorder="0" applyAlignment="0" applyProtection="0"/>
    <xf numFmtId="0" fontId="16" fillId="0" borderId="6"/>
    <xf numFmtId="167" fontId="16" fillId="0" borderId="6" applyFont="0" applyFill="0" applyBorder="0" applyAlignment="0" applyProtection="0"/>
    <xf numFmtId="170" fontId="16" fillId="0" borderId="6" applyFont="0" applyFill="0" applyBorder="0" applyAlignment="0" applyProtection="0"/>
    <xf numFmtId="170" fontId="14" fillId="0" borderId="6" applyFont="0" applyFill="0" applyBorder="0" applyAlignment="0" applyProtection="0"/>
    <xf numFmtId="41" fontId="15" fillId="0" borderId="0" applyFont="0" applyFill="0" applyBorder="0" applyAlignment="0" applyProtection="0"/>
  </cellStyleXfs>
  <cellXfs count="183">
    <xf numFmtId="0" fontId="0" fillId="0" borderId="0" xfId="0" applyFont="1" applyAlignment="1"/>
    <xf numFmtId="0" fontId="0" fillId="0" borderId="0" xfId="0" applyNumberFormat="1" applyFont="1" applyAlignment="1"/>
    <xf numFmtId="49" fontId="1" fillId="3" borderId="1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horizontal="right"/>
    </xf>
    <xf numFmtId="49" fontId="1" fillId="5" borderId="3" xfId="0" applyNumberFormat="1" applyFont="1" applyFill="1" applyBorder="1" applyAlignment="1">
      <alignment vertical="center"/>
    </xf>
    <xf numFmtId="49" fontId="1" fillId="5" borderId="4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49" fontId="1" fillId="3" borderId="3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0" fillId="7" borderId="6" xfId="0" applyFont="1" applyFill="1" applyBorder="1" applyAlignment="1"/>
    <xf numFmtId="3" fontId="8" fillId="2" borderId="2" xfId="0" applyNumberFormat="1" applyFont="1" applyFill="1" applyBorder="1" applyAlignment="1">
      <alignment vertical="center"/>
    </xf>
    <xf numFmtId="166" fontId="8" fillId="2" borderId="2" xfId="0" applyNumberFormat="1" applyFont="1" applyFill="1" applyBorder="1" applyAlignment="1">
      <alignment vertical="center"/>
    </xf>
    <xf numFmtId="0" fontId="5" fillId="7" borderId="5" xfId="0" applyFont="1" applyFill="1" applyBorder="1" applyAlignment="1">
      <alignment vertical="center"/>
    </xf>
    <xf numFmtId="0" fontId="5" fillId="7" borderId="6" xfId="0" applyFont="1" applyFill="1" applyBorder="1" applyAlignment="1">
      <alignment vertical="center"/>
    </xf>
    <xf numFmtId="165" fontId="1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10" fillId="2" borderId="6" xfId="0" applyFont="1" applyFill="1" applyBorder="1" applyAlignment="1"/>
    <xf numFmtId="49" fontId="0" fillId="2" borderId="6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49" fontId="1" fillId="5" borderId="8" xfId="0" applyNumberFormat="1" applyFont="1" applyFill="1" applyBorder="1" applyAlignment="1">
      <alignment vertical="center"/>
    </xf>
    <xf numFmtId="0" fontId="1" fillId="5" borderId="9" xfId="0" applyFont="1" applyFill="1" applyBorder="1" applyAlignment="1">
      <alignment vertical="center"/>
    </xf>
    <xf numFmtId="165" fontId="1" fillId="5" borderId="10" xfId="0" applyNumberFormat="1" applyFont="1" applyFill="1" applyBorder="1" applyAlignment="1">
      <alignment vertical="center"/>
    </xf>
    <xf numFmtId="49" fontId="1" fillId="3" borderId="11" xfId="0" applyNumberFormat="1" applyFont="1" applyFill="1" applyBorder="1" applyAlignment="1">
      <alignment vertical="center"/>
    </xf>
    <xf numFmtId="165" fontId="1" fillId="3" borderId="12" xfId="0" applyNumberFormat="1" applyFont="1" applyFill="1" applyBorder="1" applyAlignment="1">
      <alignment vertical="center"/>
    </xf>
    <xf numFmtId="49" fontId="1" fillId="5" borderId="11" xfId="0" applyNumberFormat="1" applyFont="1" applyFill="1" applyBorder="1" applyAlignment="1">
      <alignment vertical="center"/>
    </xf>
    <xf numFmtId="165" fontId="1" fillId="5" borderId="12" xfId="0" applyNumberFormat="1" applyFont="1" applyFill="1" applyBorder="1" applyAlignment="1">
      <alignment vertical="center"/>
    </xf>
    <xf numFmtId="49" fontId="1" fillId="5" borderId="13" xfId="0" applyNumberFormat="1" applyFont="1" applyFill="1" applyBorder="1" applyAlignment="1">
      <alignment vertical="center"/>
    </xf>
    <xf numFmtId="165" fontId="1" fillId="6" borderId="15" xfId="0" applyNumberFormat="1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49" fontId="8" fillId="8" borderId="16" xfId="0" applyNumberFormat="1" applyFont="1" applyFill="1" applyBorder="1" applyAlignment="1">
      <alignment vertical="center"/>
    </xf>
    <xf numFmtId="49" fontId="10" fillId="8" borderId="17" xfId="0" applyNumberFormat="1" applyFont="1" applyFill="1" applyBorder="1" applyAlignment="1"/>
    <xf numFmtId="49" fontId="8" fillId="2" borderId="18" xfId="0" applyNumberFormat="1" applyFont="1" applyFill="1" applyBorder="1" applyAlignment="1">
      <alignment vertical="center"/>
    </xf>
    <xf numFmtId="9" fontId="10" fillId="2" borderId="19" xfId="0" applyNumberFormat="1" applyFont="1" applyFill="1" applyBorder="1" applyAlignment="1"/>
    <xf numFmtId="49" fontId="8" fillId="8" borderId="20" xfId="0" applyNumberFormat="1" applyFont="1" applyFill="1" applyBorder="1" applyAlignment="1">
      <alignment vertical="center"/>
    </xf>
    <xf numFmtId="166" fontId="8" fillId="8" borderId="21" xfId="0" applyNumberFormat="1" applyFont="1" applyFill="1" applyBorder="1" applyAlignment="1">
      <alignment vertical="center"/>
    </xf>
    <xf numFmtId="9" fontId="8" fillId="8" borderId="22" xfId="0" applyNumberFormat="1" applyFont="1" applyFill="1" applyBorder="1" applyAlignment="1">
      <alignment vertical="center"/>
    </xf>
    <xf numFmtId="0" fontId="10" fillId="9" borderId="25" xfId="0" applyFont="1" applyFill="1" applyBorder="1" applyAlignment="1"/>
    <xf numFmtId="0" fontId="10" fillId="2" borderId="6" xfId="0" applyFont="1" applyFill="1" applyBorder="1" applyAlignment="1">
      <alignment vertical="center"/>
    </xf>
    <xf numFmtId="49" fontId="10" fillId="2" borderId="6" xfId="0" applyNumberFormat="1" applyFont="1" applyFill="1" applyBorder="1" applyAlignment="1">
      <alignment vertical="center"/>
    </xf>
    <xf numFmtId="0" fontId="8" fillId="7" borderId="6" xfId="0" applyFont="1" applyFill="1" applyBorder="1" applyAlignment="1">
      <alignment vertical="center"/>
    </xf>
    <xf numFmtId="0" fontId="5" fillId="9" borderId="5" xfId="0" applyFont="1" applyFill="1" applyBorder="1" applyAlignment="1">
      <alignment vertical="center"/>
    </xf>
    <xf numFmtId="49" fontId="13" fillId="9" borderId="6" xfId="0" applyNumberFormat="1" applyFont="1" applyFill="1" applyBorder="1" applyAlignment="1">
      <alignment vertical="center"/>
    </xf>
    <xf numFmtId="0" fontId="5" fillId="9" borderId="6" xfId="0" applyFont="1" applyFill="1" applyBorder="1" applyAlignment="1">
      <alignment vertical="center"/>
    </xf>
    <xf numFmtId="0" fontId="5" fillId="9" borderId="26" xfId="0" applyFont="1" applyFill="1" applyBorder="1" applyAlignment="1">
      <alignment vertical="center"/>
    </xf>
    <xf numFmtId="49" fontId="8" fillId="8" borderId="27" xfId="0" applyNumberFormat="1" applyFont="1" applyFill="1" applyBorder="1" applyAlignment="1">
      <alignment vertical="center"/>
    </xf>
    <xf numFmtId="49" fontId="1" fillId="3" borderId="31" xfId="0" applyNumberFormat="1" applyFont="1" applyFill="1" applyBorder="1" applyAlignment="1">
      <alignment horizontal="center" vertical="center"/>
    </xf>
    <xf numFmtId="0" fontId="0" fillId="2" borderId="32" xfId="0" applyFont="1" applyFill="1" applyBorder="1" applyAlignment="1"/>
    <xf numFmtId="0" fontId="0" fillId="2" borderId="33" xfId="0" applyFont="1" applyFill="1" applyBorder="1" applyAlignment="1"/>
    <xf numFmtId="0" fontId="0" fillId="2" borderId="34" xfId="0" applyFont="1" applyFill="1" applyBorder="1" applyAlignment="1"/>
    <xf numFmtId="0" fontId="0" fillId="2" borderId="35" xfId="0" applyFont="1" applyFill="1" applyBorder="1" applyAlignment="1"/>
    <xf numFmtId="0" fontId="2" fillId="2" borderId="36" xfId="0" applyFont="1" applyFill="1" applyBorder="1" applyAlignment="1"/>
    <xf numFmtId="3" fontId="2" fillId="2" borderId="2" xfId="0" applyNumberFormat="1" applyFont="1" applyFill="1" applyBorder="1" applyAlignment="1"/>
    <xf numFmtId="0" fontId="2" fillId="2" borderId="37" xfId="0" applyFont="1" applyFill="1" applyBorder="1" applyAlignment="1">
      <alignment wrapText="1"/>
    </xf>
    <xf numFmtId="14" fontId="2" fillId="2" borderId="38" xfId="0" applyNumberFormat="1" applyFont="1" applyFill="1" applyBorder="1" applyAlignment="1"/>
    <xf numFmtId="0" fontId="2" fillId="2" borderId="34" xfId="0" applyFont="1" applyFill="1" applyBorder="1" applyAlignment="1"/>
    <xf numFmtId="0" fontId="2" fillId="2" borderId="38" xfId="0" applyFont="1" applyFill="1" applyBorder="1" applyAlignment="1"/>
    <xf numFmtId="0" fontId="2" fillId="2" borderId="38" xfId="0" applyFont="1" applyFill="1" applyBorder="1" applyAlignment="1">
      <alignment horizontal="justify" wrapText="1"/>
    </xf>
    <xf numFmtId="0" fontId="0" fillId="2" borderId="39" xfId="0" applyFont="1" applyFill="1" applyBorder="1" applyAlignment="1"/>
    <xf numFmtId="0" fontId="2" fillId="2" borderId="40" xfId="0" applyFont="1" applyFill="1" applyBorder="1" applyAlignment="1"/>
    <xf numFmtId="0" fontId="2" fillId="2" borderId="41" xfId="0" applyFont="1" applyFill="1" applyBorder="1" applyAlignment="1">
      <alignment horizontal="left"/>
    </xf>
    <xf numFmtId="0" fontId="2" fillId="2" borderId="41" xfId="0" applyFont="1" applyFill="1" applyBorder="1" applyAlignment="1"/>
    <xf numFmtId="0" fontId="2" fillId="2" borderId="42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18" fillId="0" borderId="43" xfId="2" applyFont="1" applyFill="1" applyBorder="1" applyAlignment="1" applyProtection="1">
      <alignment horizontal="left" vertical="center"/>
    </xf>
    <xf numFmtId="0" fontId="19" fillId="0" borderId="43" xfId="0" applyFont="1" applyFill="1" applyBorder="1" applyAlignment="1">
      <alignment horizontal="center" vertical="center"/>
    </xf>
    <xf numFmtId="0" fontId="18" fillId="0" borderId="43" xfId="2" applyFont="1" applyFill="1" applyBorder="1" applyAlignment="1">
      <alignment horizontal="center" vertical="center"/>
    </xf>
    <xf numFmtId="3" fontId="18" fillId="0" borderId="43" xfId="1" applyNumberFormat="1" applyFont="1" applyFill="1" applyBorder="1" applyAlignment="1">
      <alignment horizontal="center" vertical="center"/>
    </xf>
    <xf numFmtId="0" fontId="18" fillId="0" borderId="44" xfId="2" applyFont="1" applyFill="1" applyBorder="1" applyAlignment="1" applyProtection="1">
      <alignment horizontal="left" vertical="center"/>
    </xf>
    <xf numFmtId="0" fontId="19" fillId="0" borderId="44" xfId="0" applyFont="1" applyFill="1" applyBorder="1" applyAlignment="1">
      <alignment horizontal="center" vertical="center"/>
    </xf>
    <xf numFmtId="0" fontId="18" fillId="0" borderId="44" xfId="2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8" fillId="0" borderId="45" xfId="2" applyNumberFormat="1" applyFont="1" applyFill="1" applyBorder="1" applyAlignment="1" applyProtection="1">
      <alignment horizontal="center" vertical="center"/>
    </xf>
    <xf numFmtId="0" fontId="18" fillId="0" borderId="45" xfId="2" applyFont="1" applyFill="1" applyBorder="1" applyAlignment="1">
      <alignment horizontal="center" vertical="center"/>
    </xf>
    <xf numFmtId="0" fontId="18" fillId="0" borderId="45" xfId="2" applyFont="1" applyFill="1" applyBorder="1" applyAlignment="1" applyProtection="1">
      <alignment horizontal="left" vertical="center"/>
    </xf>
    <xf numFmtId="3" fontId="2" fillId="2" borderId="41" xfId="0" applyNumberFormat="1" applyFont="1" applyFill="1" applyBorder="1" applyAlignment="1"/>
    <xf numFmtId="0" fontId="2" fillId="2" borderId="46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0" fontId="2" fillId="2" borderId="47" xfId="0" applyFont="1" applyFill="1" applyBorder="1" applyAlignment="1"/>
    <xf numFmtId="0" fontId="2" fillId="2" borderId="48" xfId="0" applyFont="1" applyFill="1" applyBorder="1" applyAlignment="1"/>
    <xf numFmtId="3" fontId="2" fillId="2" borderId="48" xfId="0" applyNumberFormat="1" applyFont="1" applyFill="1" applyBorder="1" applyAlignment="1"/>
    <xf numFmtId="0" fontId="0" fillId="0" borderId="6" xfId="0" applyNumberFormat="1" applyFont="1" applyBorder="1" applyAlignment="1"/>
    <xf numFmtId="3" fontId="17" fillId="0" borderId="43" xfId="1" applyNumberFormat="1" applyFont="1" applyFill="1" applyBorder="1" applyAlignment="1">
      <alignment horizontal="left" vertical="center"/>
    </xf>
    <xf numFmtId="0" fontId="20" fillId="0" borderId="43" xfId="0" applyFont="1" applyFill="1" applyBorder="1" applyAlignment="1">
      <alignment horizontal="center" vertical="center"/>
    </xf>
    <xf numFmtId="3" fontId="17" fillId="0" borderId="43" xfId="1" applyNumberFormat="1" applyFont="1" applyFill="1" applyBorder="1" applyAlignment="1">
      <alignment horizontal="center" vertical="center"/>
    </xf>
    <xf numFmtId="0" fontId="17" fillId="0" borderId="43" xfId="2" applyFont="1" applyFill="1" applyBorder="1" applyAlignment="1">
      <alignment horizontal="center" vertical="center"/>
    </xf>
    <xf numFmtId="3" fontId="21" fillId="0" borderId="43" xfId="1" applyNumberFormat="1" applyFont="1" applyFill="1" applyBorder="1" applyAlignment="1">
      <alignment horizontal="center" vertical="center"/>
    </xf>
    <xf numFmtId="3" fontId="22" fillId="0" borderId="43" xfId="1" applyNumberFormat="1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left" vertical="center"/>
    </xf>
    <xf numFmtId="169" fontId="18" fillId="0" borderId="43" xfId="1" applyNumberFormat="1" applyFont="1" applyFill="1" applyBorder="1" applyAlignment="1">
      <alignment horizontal="center" vertical="center"/>
    </xf>
    <xf numFmtId="169" fontId="18" fillId="0" borderId="44" xfId="2" applyNumberFormat="1" applyFont="1" applyFill="1" applyBorder="1" applyAlignment="1" applyProtection="1">
      <alignment horizontal="center" vertical="center"/>
    </xf>
    <xf numFmtId="0" fontId="2" fillId="2" borderId="48" xfId="0" applyFont="1" applyFill="1" applyBorder="1" applyAlignment="1">
      <alignment horizontal="center"/>
    </xf>
    <xf numFmtId="49" fontId="1" fillId="3" borderId="31" xfId="0" applyNumberFormat="1" applyFont="1" applyFill="1" applyBorder="1" applyAlignment="1">
      <alignment horizontal="center" vertical="center" wrapText="1"/>
    </xf>
    <xf numFmtId="0" fontId="0" fillId="2" borderId="49" xfId="0" applyFont="1" applyFill="1" applyBorder="1" applyAlignment="1"/>
    <xf numFmtId="0" fontId="19" fillId="0" borderId="30" xfId="0" applyFont="1" applyFill="1" applyBorder="1" applyAlignment="1" applyProtection="1">
      <alignment horizontal="center" vertical="center"/>
      <protection locked="0"/>
    </xf>
    <xf numFmtId="0" fontId="18" fillId="0" borderId="30" xfId="2" applyNumberFormat="1" applyFont="1" applyFill="1" applyBorder="1" applyAlignment="1" applyProtection="1">
      <alignment horizontal="center" vertical="center"/>
      <protection locked="0"/>
    </xf>
    <xf numFmtId="0" fontId="18" fillId="0" borderId="30" xfId="2" applyFont="1" applyFill="1" applyBorder="1" applyAlignment="1" applyProtection="1">
      <alignment horizontal="center" vertical="center"/>
      <protection locked="0"/>
    </xf>
    <xf numFmtId="3" fontId="18" fillId="0" borderId="30" xfId="1" applyNumberFormat="1" applyFont="1" applyFill="1" applyBorder="1" applyAlignment="1" applyProtection="1">
      <alignment horizontal="center" vertical="center"/>
      <protection locked="0"/>
    </xf>
    <xf numFmtId="3" fontId="18" fillId="0" borderId="30" xfId="1" applyNumberFormat="1" applyFont="1" applyFill="1" applyBorder="1" applyAlignment="1" applyProtection="1">
      <alignment horizontal="center" vertical="center"/>
    </xf>
    <xf numFmtId="0" fontId="18" fillId="0" borderId="43" xfId="2" applyFont="1" applyFill="1" applyBorder="1" applyAlignment="1" applyProtection="1">
      <alignment horizontal="left" vertical="center"/>
      <protection locked="0"/>
    </xf>
    <xf numFmtId="0" fontId="19" fillId="0" borderId="43" xfId="0" applyFont="1" applyFill="1" applyBorder="1" applyAlignment="1" applyProtection="1">
      <alignment horizontal="center" vertical="center"/>
      <protection locked="0"/>
    </xf>
    <xf numFmtId="0" fontId="18" fillId="0" borderId="43" xfId="2" applyNumberFormat="1" applyFont="1" applyFill="1" applyBorder="1" applyAlignment="1" applyProtection="1">
      <alignment horizontal="center" vertical="center"/>
      <protection locked="0"/>
    </xf>
    <xf numFmtId="0" fontId="18" fillId="0" borderId="43" xfId="2" applyFont="1" applyFill="1" applyBorder="1" applyAlignment="1" applyProtection="1">
      <alignment horizontal="center" vertical="center"/>
      <protection locked="0"/>
    </xf>
    <xf numFmtId="3" fontId="18" fillId="0" borderId="43" xfId="1" applyNumberFormat="1" applyFont="1" applyFill="1" applyBorder="1" applyAlignment="1" applyProtection="1">
      <alignment horizontal="center" vertical="center"/>
      <protection locked="0"/>
    </xf>
    <xf numFmtId="0" fontId="2" fillId="2" borderId="51" xfId="0" applyFont="1" applyFill="1" applyBorder="1" applyAlignment="1"/>
    <xf numFmtId="3" fontId="2" fillId="2" borderId="51" xfId="0" applyNumberFormat="1" applyFont="1" applyFill="1" applyBorder="1" applyAlignment="1"/>
    <xf numFmtId="49" fontId="8" fillId="2" borderId="52" xfId="0" applyNumberFormat="1" applyFont="1" applyFill="1" applyBorder="1" applyAlignment="1">
      <alignment vertical="center"/>
    </xf>
    <xf numFmtId="0" fontId="10" fillId="2" borderId="53" xfId="0" applyFont="1" applyFill="1" applyBorder="1" applyAlignment="1"/>
    <xf numFmtId="0" fontId="10" fillId="2" borderId="54" xfId="0" applyFont="1" applyFill="1" applyBorder="1" applyAlignment="1"/>
    <xf numFmtId="49" fontId="10" fillId="2" borderId="55" xfId="0" applyNumberFormat="1" applyFont="1" applyFill="1" applyBorder="1" applyAlignment="1">
      <alignment vertical="center"/>
    </xf>
    <xf numFmtId="0" fontId="10" fillId="2" borderId="56" xfId="0" applyFont="1" applyFill="1" applyBorder="1" applyAlignment="1"/>
    <xf numFmtId="49" fontId="10" fillId="2" borderId="57" xfId="0" applyNumberFormat="1" applyFont="1" applyFill="1" applyBorder="1" applyAlignment="1">
      <alignment vertical="center"/>
    </xf>
    <xf numFmtId="0" fontId="10" fillId="2" borderId="58" xfId="0" applyFont="1" applyFill="1" applyBorder="1" applyAlignment="1"/>
    <xf numFmtId="0" fontId="10" fillId="2" borderId="59" xfId="0" applyFont="1" applyFill="1" applyBorder="1" applyAlignment="1"/>
    <xf numFmtId="49" fontId="8" fillId="8" borderId="7" xfId="0" applyNumberFormat="1" applyFont="1" applyFill="1" applyBorder="1" applyAlignment="1">
      <alignment vertical="center"/>
    </xf>
    <xf numFmtId="0" fontId="0" fillId="2" borderId="60" xfId="0" applyFont="1" applyFill="1" applyBorder="1" applyAlignment="1"/>
    <xf numFmtId="166" fontId="8" fillId="8" borderId="22" xfId="0" applyNumberFormat="1" applyFont="1" applyFill="1" applyBorder="1" applyAlignment="1">
      <alignment vertical="center"/>
    </xf>
    <xf numFmtId="49" fontId="1" fillId="3" borderId="62" xfId="0" applyNumberFormat="1" applyFont="1" applyFill="1" applyBorder="1" applyAlignment="1">
      <alignment horizontal="center" vertical="center" wrapText="1"/>
    </xf>
    <xf numFmtId="0" fontId="18" fillId="0" borderId="30" xfId="2" applyFont="1" applyFill="1" applyBorder="1" applyAlignment="1" applyProtection="1">
      <alignment horizontal="left" vertical="center"/>
    </xf>
    <xf numFmtId="0" fontId="19" fillId="0" borderId="30" xfId="0" applyFont="1" applyFill="1" applyBorder="1" applyAlignment="1">
      <alignment horizontal="center" vertical="center"/>
    </xf>
    <xf numFmtId="0" fontId="18" fillId="0" borderId="30" xfId="2" applyNumberFormat="1" applyFont="1" applyFill="1" applyBorder="1" applyAlignment="1" applyProtection="1">
      <alignment horizontal="center" vertical="center"/>
    </xf>
    <xf numFmtId="0" fontId="18" fillId="0" borderId="30" xfId="2" applyFont="1" applyFill="1" applyBorder="1" applyAlignment="1">
      <alignment horizontal="center" vertical="center"/>
    </xf>
    <xf numFmtId="3" fontId="18" fillId="0" borderId="30" xfId="1" applyNumberFormat="1" applyFont="1" applyFill="1" applyBorder="1" applyAlignment="1">
      <alignment horizontal="center" vertical="center"/>
    </xf>
    <xf numFmtId="0" fontId="18" fillId="0" borderId="30" xfId="2" applyFont="1" applyFill="1" applyBorder="1" applyAlignment="1" applyProtection="1">
      <alignment horizontal="left" vertical="center" wrapText="1"/>
    </xf>
    <xf numFmtId="0" fontId="18" fillId="0" borderId="30" xfId="2" applyFont="1" applyFill="1" applyBorder="1" applyAlignment="1" applyProtection="1">
      <alignment horizontal="center" vertical="center" wrapText="1"/>
    </xf>
    <xf numFmtId="3" fontId="18" fillId="0" borderId="30" xfId="1" applyNumberFormat="1" applyFont="1" applyFill="1" applyBorder="1" applyAlignment="1">
      <alignment horizontal="left" vertical="center"/>
    </xf>
    <xf numFmtId="3" fontId="18" fillId="0" borderId="30" xfId="1" applyNumberFormat="1" applyFont="1" applyFill="1" applyBorder="1" applyAlignment="1">
      <alignment horizontal="center" vertical="top"/>
    </xf>
    <xf numFmtId="0" fontId="18" fillId="0" borderId="44" xfId="2" applyFont="1" applyFill="1" applyBorder="1" applyAlignment="1" applyProtection="1">
      <alignment horizontal="left" vertical="center" wrapText="1"/>
      <protection locked="0"/>
    </xf>
    <xf numFmtId="0" fontId="19" fillId="0" borderId="44" xfId="0" applyFont="1" applyFill="1" applyBorder="1" applyAlignment="1" applyProtection="1">
      <alignment horizontal="center" vertical="center"/>
      <protection locked="0"/>
    </xf>
    <xf numFmtId="0" fontId="18" fillId="0" borderId="44" xfId="2" applyNumberFormat="1" applyFont="1" applyFill="1" applyBorder="1" applyAlignment="1" applyProtection="1">
      <alignment horizontal="center" vertical="center"/>
      <protection locked="0"/>
    </xf>
    <xf numFmtId="0" fontId="18" fillId="0" borderId="44" xfId="2" applyFont="1" applyFill="1" applyBorder="1" applyAlignment="1" applyProtection="1">
      <alignment horizontal="center" vertical="center"/>
      <protection locked="0"/>
    </xf>
    <xf numFmtId="3" fontId="18" fillId="0" borderId="44" xfId="1" applyNumberFormat="1" applyFont="1" applyFill="1" applyBorder="1" applyAlignment="1" applyProtection="1">
      <alignment horizontal="center" vertical="center"/>
      <protection locked="0"/>
    </xf>
    <xf numFmtId="3" fontId="18" fillId="0" borderId="30" xfId="1" applyNumberFormat="1" applyFont="1" applyFill="1" applyBorder="1" applyAlignment="1" applyProtection="1">
      <alignment horizontal="right" vertical="center"/>
    </xf>
    <xf numFmtId="41" fontId="8" fillId="8" borderId="28" xfId="6" applyFont="1" applyFill="1" applyBorder="1" applyAlignment="1">
      <alignment vertical="center"/>
    </xf>
    <xf numFmtId="41" fontId="8" fillId="8" borderId="29" xfId="6" applyFont="1" applyFill="1" applyBorder="1" applyAlignment="1">
      <alignment vertical="center"/>
    </xf>
    <xf numFmtId="3" fontId="18" fillId="0" borderId="30" xfId="1" applyNumberFormat="1" applyFont="1" applyFill="1" applyBorder="1" applyAlignment="1">
      <alignment horizontal="right" vertical="center"/>
    </xf>
    <xf numFmtId="3" fontId="18" fillId="0" borderId="61" xfId="1" applyNumberFormat="1" applyFont="1" applyFill="1" applyBorder="1" applyAlignment="1">
      <alignment horizontal="right" vertical="center"/>
    </xf>
    <xf numFmtId="3" fontId="17" fillId="0" borderId="43" xfId="1" applyNumberFormat="1" applyFont="1" applyFill="1" applyBorder="1" applyAlignment="1">
      <alignment horizontal="right" vertical="center"/>
    </xf>
    <xf numFmtId="3" fontId="18" fillId="0" borderId="43" xfId="1" applyNumberFormat="1" applyFont="1" applyFill="1" applyBorder="1" applyAlignment="1">
      <alignment horizontal="right" vertical="center"/>
    </xf>
    <xf numFmtId="3" fontId="18" fillId="0" borderId="44" xfId="1" applyNumberFormat="1" applyFont="1" applyFill="1" applyBorder="1" applyAlignment="1">
      <alignment horizontal="right" vertical="center"/>
    </xf>
    <xf numFmtId="3" fontId="18" fillId="0" borderId="45" xfId="1" applyNumberFormat="1" applyFont="1" applyFill="1" applyBorder="1" applyAlignment="1">
      <alignment horizontal="right" vertical="center"/>
    </xf>
    <xf numFmtId="3" fontId="18" fillId="0" borderId="43" xfId="1" applyNumberFormat="1" applyFont="1" applyFill="1" applyBorder="1" applyAlignment="1" applyProtection="1">
      <alignment horizontal="right" vertical="center"/>
    </xf>
    <xf numFmtId="49" fontId="3" fillId="3" borderId="50" xfId="0" applyNumberFormat="1" applyFont="1" applyFill="1" applyBorder="1" applyAlignment="1">
      <alignment vertical="center"/>
    </xf>
    <xf numFmtId="0" fontId="3" fillId="3" borderId="50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vertical="center"/>
    </xf>
    <xf numFmtId="3" fontId="3" fillId="3" borderId="50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8" fontId="2" fillId="2" borderId="2" xfId="0" applyNumberFormat="1" applyFont="1" applyFill="1" applyBorder="1" applyAlignment="1"/>
    <xf numFmtId="49" fontId="2" fillId="2" borderId="2" xfId="0" applyNumberFormat="1" applyFont="1" applyFill="1" applyBorder="1" applyAlignment="1">
      <alignment horizontal="right" wrapText="1"/>
    </xf>
    <xf numFmtId="49" fontId="2" fillId="2" borderId="2" xfId="0" applyNumberFormat="1" applyFont="1" applyFill="1" applyBorder="1" applyAlignment="1"/>
    <xf numFmtId="0" fontId="2" fillId="2" borderId="2" xfId="0" applyFont="1" applyFill="1" applyBorder="1" applyAlignment="1"/>
    <xf numFmtId="3" fontId="2" fillId="2" borderId="2" xfId="0" applyNumberFormat="1" applyFont="1" applyFill="1" applyBorder="1" applyAlignment="1">
      <alignment horizontal="right" wrapText="1"/>
    </xf>
    <xf numFmtId="49" fontId="2" fillId="2" borderId="2" xfId="0" applyNumberFormat="1" applyFont="1" applyFill="1" applyBorder="1" applyAlignment="1">
      <alignment horizontal="center"/>
    </xf>
    <xf numFmtId="14" fontId="2" fillId="2" borderId="2" xfId="0" applyNumberFormat="1" applyFont="1" applyFill="1" applyBorder="1" applyAlignment="1">
      <alignment horizontal="right"/>
    </xf>
    <xf numFmtId="49" fontId="3" fillId="3" borderId="2" xfId="0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3" fontId="3" fillId="3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wrapText="1"/>
    </xf>
    <xf numFmtId="49" fontId="2" fillId="2" borderId="2" xfId="0" applyNumberFormat="1" applyFont="1" applyFill="1" applyBorder="1" applyAlignment="1">
      <alignment horizontal="center" wrapText="1"/>
    </xf>
    <xf numFmtId="0" fontId="2" fillId="2" borderId="2" xfId="0" applyNumberFormat="1" applyFont="1" applyFill="1" applyBorder="1" applyAlignment="1">
      <alignment wrapText="1"/>
    </xf>
    <xf numFmtId="0" fontId="19" fillId="0" borderId="30" xfId="0" applyFont="1" applyFill="1" applyBorder="1"/>
    <xf numFmtId="0" fontId="1" fillId="5" borderId="14" xfId="0" applyFont="1" applyFill="1" applyBorder="1" applyAlignment="1">
      <alignment vertical="center"/>
    </xf>
    <xf numFmtId="49" fontId="23" fillId="2" borderId="2" xfId="0" applyNumberFormat="1" applyFont="1" applyFill="1" applyBorder="1" applyAlignment="1">
      <alignment horizontal="right"/>
    </xf>
    <xf numFmtId="49" fontId="23" fillId="2" borderId="2" xfId="0" applyNumberFormat="1" applyFont="1" applyFill="1" applyBorder="1" applyAlignment="1">
      <alignment horizontal="right" wrapText="1"/>
    </xf>
    <xf numFmtId="14" fontId="23" fillId="2" borderId="2" xfId="0" applyNumberFormat="1" applyFont="1" applyFill="1" applyBorder="1" applyAlignment="1">
      <alignment horizontal="right"/>
    </xf>
    <xf numFmtId="49" fontId="4" fillId="3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49" fontId="13" fillId="9" borderId="23" xfId="0" applyNumberFormat="1" applyFont="1" applyFill="1" applyBorder="1" applyAlignment="1">
      <alignment vertical="center"/>
    </xf>
    <xf numFmtId="0" fontId="8" fillId="9" borderId="24" xfId="0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49" fontId="2" fillId="2" borderId="2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49" fontId="2" fillId="2" borderId="2" xfId="0" applyNumberFormat="1" applyFont="1" applyFill="1" applyBorder="1" applyAlignment="1"/>
    <xf numFmtId="0" fontId="2" fillId="2" borderId="2" xfId="0" applyFont="1" applyFill="1" applyBorder="1" applyAlignment="1"/>
  </cellXfs>
  <cellStyles count="7">
    <cellStyle name="Millares" xfId="1" builtinId="3"/>
    <cellStyle name="Millares [0]" xfId="6" builtinId="6"/>
    <cellStyle name="Millares 3" xfId="3"/>
    <cellStyle name="Moneda 3" xfId="5"/>
    <cellStyle name="Moneda 4" xfId="4"/>
    <cellStyle name="Normal" xfId="0" builtinId="0"/>
    <cellStyle name="Normal 2 3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0</xdr:row>
      <xdr:rowOff>142875</xdr:rowOff>
    </xdr:from>
    <xdr:to>
      <xdr:col>6</xdr:col>
      <xdr:colOff>1000125</xdr:colOff>
      <xdr:row>7</xdr:row>
      <xdr:rowOff>70184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42875"/>
          <a:ext cx="6229351" cy="1260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9"/>
  <sheetViews>
    <sheetView tabSelected="1" topLeftCell="A19" zoomScale="110" zoomScaleNormal="110" workbookViewId="0">
      <selection activeCell="G11" sqref="G1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4.140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5.85546875" style="1" bestFit="1" customWidth="1"/>
    <col min="8" max="255" width="10.85546875" style="1" customWidth="1"/>
  </cols>
  <sheetData>
    <row r="1" spans="1:7" ht="15" customHeight="1" x14ac:dyDescent="0.25">
      <c r="A1" s="51"/>
      <c r="B1" s="51"/>
      <c r="C1" s="51"/>
      <c r="D1" s="51"/>
      <c r="E1" s="51"/>
      <c r="F1" s="51"/>
      <c r="G1" s="51"/>
    </row>
    <row r="2" spans="1:7" ht="15" customHeight="1" x14ac:dyDescent="0.25">
      <c r="A2" s="51"/>
      <c r="B2" s="51"/>
      <c r="C2" s="51"/>
      <c r="D2" s="51"/>
      <c r="E2" s="51"/>
      <c r="F2" s="51"/>
      <c r="G2" s="51"/>
    </row>
    <row r="3" spans="1:7" ht="15" customHeight="1" x14ac:dyDescent="0.25">
      <c r="A3" s="51"/>
      <c r="B3" s="51"/>
      <c r="C3" s="51"/>
      <c r="D3" s="51"/>
      <c r="E3" s="51"/>
      <c r="F3" s="51"/>
      <c r="G3" s="51"/>
    </row>
    <row r="4" spans="1:7" ht="15" customHeight="1" x14ac:dyDescent="0.25">
      <c r="A4" s="51"/>
      <c r="B4" s="51"/>
      <c r="C4" s="51"/>
      <c r="D4" s="51"/>
      <c r="E4" s="51"/>
      <c r="F4" s="51"/>
      <c r="G4" s="51"/>
    </row>
    <row r="5" spans="1:7" ht="15" customHeight="1" x14ac:dyDescent="0.25">
      <c r="A5" s="51"/>
      <c r="B5" s="51"/>
      <c r="C5" s="51"/>
      <c r="D5" s="51"/>
      <c r="E5" s="51"/>
      <c r="F5" s="51"/>
      <c r="G5" s="51"/>
    </row>
    <row r="6" spans="1:7" ht="15" customHeight="1" x14ac:dyDescent="0.25">
      <c r="A6" s="51"/>
      <c r="B6" s="51"/>
      <c r="C6" s="51"/>
      <c r="D6" s="51"/>
      <c r="E6" s="51"/>
      <c r="F6" s="51"/>
      <c r="G6" s="51"/>
    </row>
    <row r="7" spans="1:7" ht="15" customHeight="1" x14ac:dyDescent="0.25">
      <c r="A7" s="51"/>
      <c r="B7" s="51"/>
      <c r="C7" s="51"/>
      <c r="D7" s="51"/>
      <c r="E7" s="51"/>
      <c r="F7" s="51"/>
      <c r="G7" s="51"/>
    </row>
    <row r="8" spans="1:7" ht="15" customHeight="1" x14ac:dyDescent="0.25">
      <c r="A8" s="51"/>
      <c r="B8" s="52"/>
      <c r="C8" s="53"/>
      <c r="D8" s="51"/>
      <c r="E8" s="53"/>
      <c r="F8" s="53"/>
      <c r="G8" s="53"/>
    </row>
    <row r="9" spans="1:7" ht="12" customHeight="1" x14ac:dyDescent="0.25">
      <c r="A9" s="54"/>
      <c r="B9" s="2" t="s">
        <v>0</v>
      </c>
      <c r="C9" s="3" t="s">
        <v>54</v>
      </c>
      <c r="D9" s="55"/>
      <c r="E9" s="177" t="s">
        <v>55</v>
      </c>
      <c r="F9" s="178"/>
      <c r="G9" s="56">
        <v>2500</v>
      </c>
    </row>
    <row r="10" spans="1:7" ht="38.25" customHeight="1" x14ac:dyDescent="0.25">
      <c r="A10" s="54"/>
      <c r="B10" s="152" t="s">
        <v>56</v>
      </c>
      <c r="C10" s="153" t="s">
        <v>110</v>
      </c>
      <c r="D10" s="55"/>
      <c r="E10" s="179" t="s">
        <v>1</v>
      </c>
      <c r="F10" s="180"/>
      <c r="G10" s="3" t="s">
        <v>122</v>
      </c>
    </row>
    <row r="11" spans="1:7" ht="18" customHeight="1" x14ac:dyDescent="0.25">
      <c r="A11" s="54"/>
      <c r="B11" s="152" t="s">
        <v>2</v>
      </c>
      <c r="C11" s="3" t="s">
        <v>57</v>
      </c>
      <c r="D11" s="55"/>
      <c r="E11" s="179" t="s">
        <v>58</v>
      </c>
      <c r="F11" s="180"/>
      <c r="G11" s="154">
        <v>2380</v>
      </c>
    </row>
    <row r="12" spans="1:7" ht="15" x14ac:dyDescent="0.25">
      <c r="A12" s="54"/>
      <c r="B12" s="152" t="s">
        <v>3</v>
      </c>
      <c r="C12" s="170" t="s">
        <v>118</v>
      </c>
      <c r="D12" s="55"/>
      <c r="E12" s="156" t="s">
        <v>4</v>
      </c>
      <c r="F12" s="157"/>
      <c r="G12" s="158">
        <f>+G11*G9</f>
        <v>5950000</v>
      </c>
    </row>
    <row r="13" spans="1:7" ht="25.5" x14ac:dyDescent="0.25">
      <c r="A13" s="54"/>
      <c r="B13" s="152" t="s">
        <v>5</v>
      </c>
      <c r="C13" s="171" t="s">
        <v>119</v>
      </c>
      <c r="D13" s="55"/>
      <c r="E13" s="179" t="s">
        <v>6</v>
      </c>
      <c r="F13" s="180"/>
      <c r="G13" s="155" t="s">
        <v>117</v>
      </c>
    </row>
    <row r="14" spans="1:7" ht="13.5" customHeight="1" x14ac:dyDescent="0.25">
      <c r="A14" s="54"/>
      <c r="B14" s="152" t="s">
        <v>7</v>
      </c>
      <c r="C14" s="172" t="s">
        <v>120</v>
      </c>
      <c r="D14" s="55"/>
      <c r="E14" s="179" t="s">
        <v>8</v>
      </c>
      <c r="F14" s="180"/>
      <c r="G14" s="159" t="s">
        <v>116</v>
      </c>
    </row>
    <row r="15" spans="1:7" ht="25.5" customHeight="1" x14ac:dyDescent="0.25">
      <c r="A15" s="54"/>
      <c r="B15" s="152" t="s">
        <v>9</v>
      </c>
      <c r="C15" s="160">
        <v>44200</v>
      </c>
      <c r="D15" s="55"/>
      <c r="E15" s="181" t="s">
        <v>10</v>
      </c>
      <c r="F15" s="182"/>
      <c r="G15" s="155" t="s">
        <v>59</v>
      </c>
    </row>
    <row r="16" spans="1:7" ht="12" customHeight="1" x14ac:dyDescent="0.25">
      <c r="A16" s="51"/>
      <c r="B16" s="57"/>
      <c r="C16" s="58"/>
      <c r="D16" s="59"/>
      <c r="E16" s="60"/>
      <c r="F16" s="60"/>
      <c r="G16" s="61"/>
    </row>
    <row r="17" spans="1:7" ht="12" customHeight="1" x14ac:dyDescent="0.25">
      <c r="A17" s="62"/>
      <c r="B17" s="173" t="s">
        <v>121</v>
      </c>
      <c r="C17" s="174"/>
      <c r="D17" s="174"/>
      <c r="E17" s="174"/>
      <c r="F17" s="174"/>
      <c r="G17" s="174"/>
    </row>
    <row r="18" spans="1:7" ht="12" customHeight="1" x14ac:dyDescent="0.25">
      <c r="A18" s="51"/>
      <c r="B18" s="63"/>
      <c r="C18" s="64"/>
      <c r="D18" s="64"/>
      <c r="E18" s="64"/>
      <c r="F18" s="65"/>
      <c r="G18" s="65"/>
    </row>
    <row r="19" spans="1:7" ht="12" customHeight="1" x14ac:dyDescent="0.25">
      <c r="A19" s="54"/>
      <c r="B19" s="4" t="s">
        <v>11</v>
      </c>
      <c r="C19" s="66"/>
      <c r="D19" s="67"/>
      <c r="E19" s="67"/>
      <c r="F19" s="67"/>
      <c r="G19" s="67"/>
    </row>
    <row r="20" spans="1:7" ht="24" customHeight="1" x14ac:dyDescent="0.25">
      <c r="A20" s="62"/>
      <c r="B20" s="123" t="s">
        <v>12</v>
      </c>
      <c r="C20" s="123" t="s">
        <v>13</v>
      </c>
      <c r="D20" s="123" t="s">
        <v>14</v>
      </c>
      <c r="E20" s="123" t="s">
        <v>15</v>
      </c>
      <c r="F20" s="123" t="s">
        <v>16</v>
      </c>
      <c r="G20" s="123" t="s">
        <v>17</v>
      </c>
    </row>
    <row r="21" spans="1:7" ht="12.75" customHeight="1" x14ac:dyDescent="0.25">
      <c r="A21" s="62"/>
      <c r="B21" s="129" t="s">
        <v>60</v>
      </c>
      <c r="C21" s="125" t="s">
        <v>18</v>
      </c>
      <c r="D21" s="126">
        <v>3</v>
      </c>
      <c r="E21" s="127" t="s">
        <v>61</v>
      </c>
      <c r="F21" s="104">
        <v>25000</v>
      </c>
      <c r="G21" s="141">
        <f>F21*D21</f>
        <v>75000</v>
      </c>
    </row>
    <row r="22" spans="1:7" ht="12.75" customHeight="1" x14ac:dyDescent="0.25">
      <c r="A22" s="62"/>
      <c r="B22" s="129" t="s">
        <v>112</v>
      </c>
      <c r="C22" s="125" t="s">
        <v>18</v>
      </c>
      <c r="D22" s="126">
        <v>3</v>
      </c>
      <c r="E22" s="127" t="s">
        <v>62</v>
      </c>
      <c r="F22" s="104">
        <v>25000</v>
      </c>
      <c r="G22" s="141">
        <f t="shared" ref="G22:G29" si="0">F22*D22</f>
        <v>75000</v>
      </c>
    </row>
    <row r="23" spans="1:7" ht="27.95" customHeight="1" x14ac:dyDescent="0.25">
      <c r="A23" s="62"/>
      <c r="B23" s="129" t="s">
        <v>63</v>
      </c>
      <c r="C23" s="125" t="s">
        <v>18</v>
      </c>
      <c r="D23" s="126">
        <v>3</v>
      </c>
      <c r="E23" s="127" t="s">
        <v>64</v>
      </c>
      <c r="F23" s="104">
        <v>25000</v>
      </c>
      <c r="G23" s="141">
        <f t="shared" si="0"/>
        <v>75000</v>
      </c>
    </row>
    <row r="24" spans="1:7" ht="12.75" customHeight="1" x14ac:dyDescent="0.25">
      <c r="A24" s="62"/>
      <c r="B24" s="129" t="s">
        <v>65</v>
      </c>
      <c r="C24" s="125" t="s">
        <v>18</v>
      </c>
      <c r="D24" s="126">
        <v>3.3</v>
      </c>
      <c r="E24" s="127" t="s">
        <v>66</v>
      </c>
      <c r="F24" s="104">
        <v>25000</v>
      </c>
      <c r="G24" s="141">
        <f t="shared" si="0"/>
        <v>82500</v>
      </c>
    </row>
    <row r="25" spans="1:7" ht="26.1" customHeight="1" x14ac:dyDescent="0.25">
      <c r="A25" s="62"/>
      <c r="B25" s="124" t="s">
        <v>67</v>
      </c>
      <c r="C25" s="125" t="s">
        <v>18</v>
      </c>
      <c r="D25" s="126">
        <v>3.3</v>
      </c>
      <c r="E25" s="127" t="s">
        <v>68</v>
      </c>
      <c r="F25" s="104">
        <v>25000</v>
      </c>
      <c r="G25" s="141">
        <f t="shared" si="0"/>
        <v>82500</v>
      </c>
    </row>
    <row r="26" spans="1:7" ht="26.1" customHeight="1" x14ac:dyDescent="0.25">
      <c r="A26" s="62"/>
      <c r="B26" s="130" t="s">
        <v>111</v>
      </c>
      <c r="C26" s="125" t="s">
        <v>18</v>
      </c>
      <c r="D26" s="126">
        <v>4.0999999999999996</v>
      </c>
      <c r="E26" s="127" t="s">
        <v>69</v>
      </c>
      <c r="F26" s="104">
        <v>25000</v>
      </c>
      <c r="G26" s="141">
        <f t="shared" si="0"/>
        <v>102499.99999999999</v>
      </c>
    </row>
    <row r="27" spans="1:7" ht="15" x14ac:dyDescent="0.25">
      <c r="A27" s="62"/>
      <c r="B27" s="130" t="s">
        <v>70</v>
      </c>
      <c r="C27" s="125" t="s">
        <v>18</v>
      </c>
      <c r="D27" s="126">
        <v>40.700000000000003</v>
      </c>
      <c r="E27" s="127" t="s">
        <v>71</v>
      </c>
      <c r="F27" s="104">
        <v>25000</v>
      </c>
      <c r="G27" s="141">
        <f t="shared" si="0"/>
        <v>1017500.0000000001</v>
      </c>
    </row>
    <row r="28" spans="1:7" ht="12.75" customHeight="1" x14ac:dyDescent="0.25">
      <c r="A28" s="62"/>
      <c r="B28" s="130" t="s">
        <v>113</v>
      </c>
      <c r="C28" s="125" t="s">
        <v>18</v>
      </c>
      <c r="D28" s="126">
        <v>4</v>
      </c>
      <c r="E28" s="127" t="s">
        <v>72</v>
      </c>
      <c r="F28" s="104">
        <v>25000</v>
      </c>
      <c r="G28" s="141">
        <f t="shared" si="0"/>
        <v>100000</v>
      </c>
    </row>
    <row r="29" spans="1:7" ht="37.5" customHeight="1" x14ac:dyDescent="0.25">
      <c r="A29" s="62"/>
      <c r="B29" s="130" t="s">
        <v>114</v>
      </c>
      <c r="C29" s="125" t="s">
        <v>18</v>
      </c>
      <c r="D29" s="126">
        <v>3</v>
      </c>
      <c r="E29" s="127" t="s">
        <v>71</v>
      </c>
      <c r="F29" s="104">
        <v>25000</v>
      </c>
      <c r="G29" s="141">
        <f t="shared" si="0"/>
        <v>75000</v>
      </c>
    </row>
    <row r="30" spans="1:7" ht="12.75" customHeight="1" x14ac:dyDescent="0.25">
      <c r="A30" s="62"/>
      <c r="B30" s="161" t="s">
        <v>19</v>
      </c>
      <c r="C30" s="162"/>
      <c r="D30" s="162"/>
      <c r="E30" s="162"/>
      <c r="F30" s="163"/>
      <c r="G30" s="164">
        <f>SUM(G21:G29)</f>
        <v>1685000</v>
      </c>
    </row>
    <row r="31" spans="1:7" ht="12" customHeight="1" x14ac:dyDescent="0.25">
      <c r="A31" s="51"/>
      <c r="B31" s="63"/>
      <c r="C31" s="65"/>
      <c r="D31" s="65"/>
      <c r="E31" s="65"/>
      <c r="F31" s="79"/>
      <c r="G31" s="79"/>
    </row>
    <row r="32" spans="1:7" ht="12" customHeight="1" x14ac:dyDescent="0.25">
      <c r="A32" s="54"/>
      <c r="B32" s="5" t="s">
        <v>73</v>
      </c>
      <c r="C32" s="80"/>
      <c r="D32" s="81"/>
      <c r="E32" s="81"/>
      <c r="F32" s="82"/>
      <c r="G32" s="82"/>
    </row>
    <row r="33" spans="1:11" ht="24" customHeight="1" x14ac:dyDescent="0.25">
      <c r="A33" s="54"/>
      <c r="B33" s="9" t="s">
        <v>12</v>
      </c>
      <c r="C33" s="9" t="s">
        <v>13</v>
      </c>
      <c r="D33" s="9" t="s">
        <v>48</v>
      </c>
      <c r="E33" s="9" t="s">
        <v>74</v>
      </c>
      <c r="F33" s="9" t="s">
        <v>75</v>
      </c>
      <c r="G33" s="9" t="s">
        <v>17</v>
      </c>
    </row>
    <row r="34" spans="1:11" ht="12" customHeight="1" x14ac:dyDescent="0.25">
      <c r="A34" s="54"/>
      <c r="B34" s="131" t="s">
        <v>76</v>
      </c>
      <c r="C34" s="125" t="s">
        <v>77</v>
      </c>
      <c r="D34" s="132">
        <v>142</v>
      </c>
      <c r="E34" s="127" t="s">
        <v>78</v>
      </c>
      <c r="F34" s="128">
        <v>3500</v>
      </c>
      <c r="G34" s="142">
        <f>D34*F34</f>
        <v>497000</v>
      </c>
    </row>
    <row r="35" spans="1:11" ht="12" customHeight="1" x14ac:dyDescent="0.25">
      <c r="A35" s="54"/>
      <c r="B35" s="131" t="s">
        <v>115</v>
      </c>
      <c r="C35" s="125" t="s">
        <v>27</v>
      </c>
      <c r="D35" s="132">
        <v>1</v>
      </c>
      <c r="E35" s="127" t="s">
        <v>68</v>
      </c>
      <c r="F35" s="128">
        <v>8000</v>
      </c>
      <c r="G35" s="142">
        <f t="shared" ref="G35:G36" si="1">D35*F35</f>
        <v>8000</v>
      </c>
    </row>
    <row r="36" spans="1:11" ht="12" customHeight="1" x14ac:dyDescent="0.25">
      <c r="A36" s="54"/>
      <c r="B36" s="131" t="s">
        <v>79</v>
      </c>
      <c r="C36" s="125" t="s">
        <v>27</v>
      </c>
      <c r="D36" s="132">
        <v>10</v>
      </c>
      <c r="E36" s="127" t="s">
        <v>68</v>
      </c>
      <c r="F36" s="128">
        <v>8000</v>
      </c>
      <c r="G36" s="142">
        <f t="shared" si="1"/>
        <v>80000</v>
      </c>
    </row>
    <row r="37" spans="1:11" ht="12" customHeight="1" x14ac:dyDescent="0.25">
      <c r="A37" s="54"/>
      <c r="B37" s="6" t="s">
        <v>20</v>
      </c>
      <c r="C37" s="7"/>
      <c r="D37" s="7"/>
      <c r="E37" s="7"/>
      <c r="F37" s="8"/>
      <c r="G37" s="83">
        <f>SUM(G34:G36)</f>
        <v>585000</v>
      </c>
    </row>
    <row r="38" spans="1:11" ht="12" customHeight="1" x14ac:dyDescent="0.25">
      <c r="A38" s="51"/>
      <c r="B38" s="84"/>
      <c r="C38" s="85"/>
      <c r="D38" s="85"/>
      <c r="E38" s="85"/>
      <c r="F38" s="86"/>
      <c r="G38" s="86"/>
    </row>
    <row r="39" spans="1:11" ht="12" customHeight="1" x14ac:dyDescent="0.25">
      <c r="A39" s="54"/>
      <c r="B39" s="5" t="s">
        <v>21</v>
      </c>
      <c r="C39" s="80"/>
      <c r="D39" s="81"/>
      <c r="E39" s="81"/>
      <c r="F39" s="82"/>
      <c r="G39" s="82"/>
    </row>
    <row r="40" spans="1:11" ht="24" customHeight="1" x14ac:dyDescent="0.25">
      <c r="A40" s="54"/>
      <c r="B40" s="9" t="s">
        <v>12</v>
      </c>
      <c r="C40" s="9" t="s">
        <v>13</v>
      </c>
      <c r="D40" s="9" t="s">
        <v>14</v>
      </c>
      <c r="E40" s="9" t="s">
        <v>15</v>
      </c>
      <c r="F40" s="10" t="s">
        <v>16</v>
      </c>
      <c r="G40" s="9" t="s">
        <v>17</v>
      </c>
    </row>
    <row r="41" spans="1:11" ht="12.75" customHeight="1" x14ac:dyDescent="0.25">
      <c r="A41" s="62"/>
      <c r="B41" s="165" t="s">
        <v>80</v>
      </c>
      <c r="C41" s="166"/>
      <c r="D41" s="167"/>
      <c r="E41" s="155"/>
      <c r="F41" s="158"/>
      <c r="G41" s="158"/>
    </row>
    <row r="42" spans="1:11" ht="12.75" customHeight="1" x14ac:dyDescent="0.25">
      <c r="A42" s="54"/>
      <c r="B42" s="6" t="s">
        <v>22</v>
      </c>
      <c r="C42" s="7"/>
      <c r="D42" s="7"/>
      <c r="E42" s="7"/>
      <c r="F42" s="8"/>
      <c r="G42" s="83">
        <f>SUM(G41:G41)</f>
        <v>0</v>
      </c>
    </row>
    <row r="43" spans="1:11" ht="12" customHeight="1" x14ac:dyDescent="0.25">
      <c r="A43" s="51"/>
      <c r="B43" s="84"/>
      <c r="C43" s="85"/>
      <c r="D43" s="85"/>
      <c r="E43" s="85"/>
      <c r="F43" s="86"/>
      <c r="G43" s="86"/>
    </row>
    <row r="44" spans="1:11" ht="12" customHeight="1" x14ac:dyDescent="0.25">
      <c r="A44" s="54"/>
      <c r="B44" s="5" t="s">
        <v>23</v>
      </c>
      <c r="C44" s="80"/>
      <c r="D44" s="81"/>
      <c r="E44" s="81"/>
      <c r="F44" s="82"/>
      <c r="G44" s="82"/>
    </row>
    <row r="45" spans="1:11" ht="24" customHeight="1" x14ac:dyDescent="0.25">
      <c r="A45" s="54"/>
      <c r="B45" s="10" t="s">
        <v>24</v>
      </c>
      <c r="C45" s="10" t="s">
        <v>25</v>
      </c>
      <c r="D45" s="10" t="s">
        <v>26</v>
      </c>
      <c r="E45" s="10" t="s">
        <v>15</v>
      </c>
      <c r="F45" s="10" t="s">
        <v>16</v>
      </c>
      <c r="G45" s="10" t="s">
        <v>17</v>
      </c>
      <c r="K45" s="87"/>
    </row>
    <row r="46" spans="1:11" ht="12.75" customHeight="1" x14ac:dyDescent="0.25">
      <c r="A46" s="62"/>
      <c r="B46" s="88" t="s">
        <v>81</v>
      </c>
      <c r="C46" s="89"/>
      <c r="D46" s="90"/>
      <c r="E46" s="91"/>
      <c r="F46" s="90"/>
      <c r="G46" s="143"/>
      <c r="K46" s="87"/>
    </row>
    <row r="47" spans="1:11" ht="12.75" customHeight="1" x14ac:dyDescent="0.25">
      <c r="A47" s="62"/>
      <c r="B47" s="72" t="s">
        <v>82</v>
      </c>
      <c r="C47" s="69" t="s">
        <v>27</v>
      </c>
      <c r="D47" s="71">
        <v>400</v>
      </c>
      <c r="E47" s="70" t="s">
        <v>62</v>
      </c>
      <c r="F47" s="71">
        <v>520</v>
      </c>
      <c r="G47" s="144">
        <f>(D47*F47)</f>
        <v>208000</v>
      </c>
    </row>
    <row r="48" spans="1:11" ht="12.75" customHeight="1" x14ac:dyDescent="0.25">
      <c r="A48" s="62"/>
      <c r="B48" s="72" t="s">
        <v>83</v>
      </c>
      <c r="C48" s="69" t="s">
        <v>27</v>
      </c>
      <c r="D48" s="71">
        <v>400</v>
      </c>
      <c r="E48" s="70" t="s">
        <v>64</v>
      </c>
      <c r="F48" s="71">
        <v>520</v>
      </c>
      <c r="G48" s="144">
        <f>(D48*F48)</f>
        <v>208000</v>
      </c>
    </row>
    <row r="49" spans="1:7" ht="12.75" customHeight="1" x14ac:dyDescent="0.25">
      <c r="A49" s="62"/>
      <c r="B49" s="72" t="s">
        <v>84</v>
      </c>
      <c r="C49" s="69" t="s">
        <v>49</v>
      </c>
      <c r="D49" s="71">
        <v>2</v>
      </c>
      <c r="E49" s="70" t="s">
        <v>64</v>
      </c>
      <c r="F49" s="71">
        <v>25000</v>
      </c>
      <c r="G49" s="144">
        <f>(D49*F49)</f>
        <v>50000</v>
      </c>
    </row>
    <row r="50" spans="1:7" ht="12.75" customHeight="1" x14ac:dyDescent="0.25">
      <c r="A50" s="62"/>
      <c r="B50" s="88" t="s">
        <v>85</v>
      </c>
      <c r="C50" s="89"/>
      <c r="D50" s="92"/>
      <c r="E50" s="91"/>
      <c r="F50" s="90"/>
      <c r="G50" s="143"/>
    </row>
    <row r="51" spans="1:7" ht="12.75" customHeight="1" x14ac:dyDescent="0.25">
      <c r="A51" s="62"/>
      <c r="B51" s="72" t="s">
        <v>86</v>
      </c>
      <c r="C51" s="69" t="s">
        <v>50</v>
      </c>
      <c r="D51" s="71">
        <v>20</v>
      </c>
      <c r="E51" s="70" t="s">
        <v>69</v>
      </c>
      <c r="F51" s="71">
        <v>10686</v>
      </c>
      <c r="G51" s="144">
        <f>(D51*F51)</f>
        <v>213720</v>
      </c>
    </row>
    <row r="52" spans="1:7" ht="12.75" customHeight="1" x14ac:dyDescent="0.25">
      <c r="A52" s="62"/>
      <c r="B52" s="88" t="s">
        <v>87</v>
      </c>
      <c r="C52" s="69"/>
      <c r="D52" s="93"/>
      <c r="E52" s="70"/>
      <c r="F52" s="71"/>
      <c r="G52" s="144"/>
    </row>
    <row r="53" spans="1:7" ht="12.75" customHeight="1" x14ac:dyDescent="0.25">
      <c r="A53" s="62"/>
      <c r="B53" s="72" t="s">
        <v>88</v>
      </c>
      <c r="C53" s="69" t="s">
        <v>50</v>
      </c>
      <c r="D53" s="71">
        <v>5</v>
      </c>
      <c r="E53" s="70" t="s">
        <v>64</v>
      </c>
      <c r="F53" s="71">
        <v>1600</v>
      </c>
      <c r="G53" s="144">
        <f>(D53*F53)</f>
        <v>8000</v>
      </c>
    </row>
    <row r="54" spans="1:7" ht="12.75" customHeight="1" x14ac:dyDescent="0.25">
      <c r="A54" s="62"/>
      <c r="B54" s="72" t="s">
        <v>89</v>
      </c>
      <c r="C54" s="69" t="s">
        <v>50</v>
      </c>
      <c r="D54" s="71">
        <v>5</v>
      </c>
      <c r="E54" s="70" t="s">
        <v>64</v>
      </c>
      <c r="F54" s="71">
        <v>2500</v>
      </c>
      <c r="G54" s="144">
        <f>(D54*F54)</f>
        <v>12500</v>
      </c>
    </row>
    <row r="55" spans="1:7" ht="12.75" customHeight="1" x14ac:dyDescent="0.25">
      <c r="A55" s="62"/>
      <c r="B55" s="68"/>
      <c r="C55" s="69"/>
      <c r="D55" s="71"/>
      <c r="E55" s="70"/>
      <c r="F55" s="71"/>
      <c r="G55" s="144"/>
    </row>
    <row r="56" spans="1:7" ht="12.75" customHeight="1" x14ac:dyDescent="0.25">
      <c r="A56" s="62"/>
      <c r="B56" s="88" t="s">
        <v>90</v>
      </c>
      <c r="C56" s="69"/>
      <c r="D56" s="93"/>
      <c r="E56" s="70"/>
      <c r="F56" s="71"/>
      <c r="G56" s="144"/>
    </row>
    <row r="57" spans="1:7" ht="12.75" customHeight="1" x14ac:dyDescent="0.25">
      <c r="A57" s="62"/>
      <c r="B57" s="94" t="s">
        <v>91</v>
      </c>
      <c r="C57" s="69" t="s">
        <v>92</v>
      </c>
      <c r="D57" s="71">
        <v>400</v>
      </c>
      <c r="E57" s="70" t="s">
        <v>47</v>
      </c>
      <c r="F57" s="71">
        <v>820</v>
      </c>
      <c r="G57" s="144">
        <f>(D57*F57)</f>
        <v>328000</v>
      </c>
    </row>
    <row r="58" spans="1:7" ht="12.75" customHeight="1" x14ac:dyDescent="0.25">
      <c r="A58" s="62"/>
      <c r="B58" s="72" t="s">
        <v>93</v>
      </c>
      <c r="C58" s="69" t="s">
        <v>94</v>
      </c>
      <c r="D58" s="95">
        <v>1</v>
      </c>
      <c r="E58" s="70" t="s">
        <v>53</v>
      </c>
      <c r="F58" s="71">
        <v>23000</v>
      </c>
      <c r="G58" s="144">
        <f>(D58*F58)</f>
        <v>23000</v>
      </c>
    </row>
    <row r="59" spans="1:7" ht="12.75" customHeight="1" x14ac:dyDescent="0.25">
      <c r="A59" s="62"/>
      <c r="B59" s="72"/>
      <c r="C59" s="73" t="s">
        <v>49</v>
      </c>
      <c r="D59" s="96">
        <v>2.4</v>
      </c>
      <c r="E59" s="74" t="s">
        <v>53</v>
      </c>
      <c r="F59" s="71">
        <v>3213</v>
      </c>
      <c r="G59" s="145">
        <f>(D59*F59)</f>
        <v>7711.2</v>
      </c>
    </row>
    <row r="60" spans="1:7" ht="12.75" customHeight="1" x14ac:dyDescent="0.25">
      <c r="A60" s="62"/>
      <c r="B60" s="88" t="s">
        <v>95</v>
      </c>
      <c r="C60" s="89"/>
      <c r="D60" s="92"/>
      <c r="E60" s="91"/>
      <c r="F60" s="71"/>
      <c r="G60" s="143"/>
    </row>
    <row r="61" spans="1:7" ht="12.75" customHeight="1" x14ac:dyDescent="0.25">
      <c r="A61" s="62"/>
      <c r="B61" s="78" t="s">
        <v>96</v>
      </c>
      <c r="C61" s="75" t="s">
        <v>49</v>
      </c>
      <c r="D61" s="76">
        <v>2</v>
      </c>
      <c r="E61" s="77" t="s">
        <v>68</v>
      </c>
      <c r="F61" s="71">
        <v>4117</v>
      </c>
      <c r="G61" s="146">
        <f>(D61*F61)</f>
        <v>8234</v>
      </c>
    </row>
    <row r="62" spans="1:7" ht="13.5" customHeight="1" x14ac:dyDescent="0.25">
      <c r="A62" s="54"/>
      <c r="B62" s="6" t="s">
        <v>28</v>
      </c>
      <c r="C62" s="7"/>
      <c r="D62" s="7"/>
      <c r="E62" s="7"/>
      <c r="F62" s="8"/>
      <c r="G62" s="83">
        <f>SUM(G46:G61)</f>
        <v>1067165.2</v>
      </c>
    </row>
    <row r="63" spans="1:7" ht="12" customHeight="1" x14ac:dyDescent="0.25">
      <c r="A63" s="51"/>
      <c r="B63" s="84"/>
      <c r="C63" s="85"/>
      <c r="D63" s="85"/>
      <c r="E63" s="97"/>
      <c r="F63" s="86"/>
      <c r="G63" s="86"/>
    </row>
    <row r="64" spans="1:7" ht="12" customHeight="1" x14ac:dyDescent="0.25">
      <c r="A64" s="54"/>
      <c r="B64" s="5" t="s">
        <v>29</v>
      </c>
      <c r="C64" s="80"/>
      <c r="D64" s="81"/>
      <c r="E64" s="81"/>
      <c r="F64" s="82"/>
      <c r="G64" s="82"/>
    </row>
    <row r="65" spans="1:14" ht="24" customHeight="1" x14ac:dyDescent="0.25">
      <c r="A65" s="54"/>
      <c r="B65" s="50" t="s">
        <v>30</v>
      </c>
      <c r="C65" s="98" t="s">
        <v>25</v>
      </c>
      <c r="D65" s="98" t="s">
        <v>26</v>
      </c>
      <c r="E65" s="50" t="s">
        <v>15</v>
      </c>
      <c r="F65" s="98" t="s">
        <v>16</v>
      </c>
      <c r="G65" s="50" t="s">
        <v>17</v>
      </c>
    </row>
    <row r="66" spans="1:14" ht="12.75" customHeight="1" x14ac:dyDescent="0.25">
      <c r="A66" s="99"/>
      <c r="B66" s="168" t="s">
        <v>97</v>
      </c>
      <c r="C66" s="100" t="s">
        <v>50</v>
      </c>
      <c r="D66" s="101">
        <v>1</v>
      </c>
      <c r="E66" s="102" t="s">
        <v>98</v>
      </c>
      <c r="F66" s="103">
        <v>100000</v>
      </c>
      <c r="G66" s="138">
        <f>+F66*D66</f>
        <v>100000</v>
      </c>
    </row>
    <row r="67" spans="1:14" ht="12.75" customHeight="1" x14ac:dyDescent="0.25">
      <c r="A67" s="99"/>
      <c r="B67" s="105" t="s">
        <v>99</v>
      </c>
      <c r="C67" s="106" t="s">
        <v>49</v>
      </c>
      <c r="D67" s="107">
        <v>600</v>
      </c>
      <c r="E67" s="108" t="s">
        <v>46</v>
      </c>
      <c r="F67" s="109">
        <v>550</v>
      </c>
      <c r="G67" s="147">
        <f>D67*F67</f>
        <v>330000</v>
      </c>
      <c r="I67" s="133"/>
      <c r="J67" s="134"/>
      <c r="K67" s="135"/>
      <c r="L67" s="136"/>
      <c r="M67" s="137"/>
      <c r="N67" s="137"/>
    </row>
    <row r="68" spans="1:14" ht="13.5" customHeight="1" x14ac:dyDescent="0.25">
      <c r="A68" s="54"/>
      <c r="B68" s="148" t="s">
        <v>31</v>
      </c>
      <c r="C68" s="149"/>
      <c r="D68" s="149"/>
      <c r="E68" s="149"/>
      <c r="F68" s="150"/>
      <c r="G68" s="151">
        <f>SUM(G66:G67)</f>
        <v>430000</v>
      </c>
    </row>
    <row r="69" spans="1:14" ht="12" customHeight="1" x14ac:dyDescent="0.25">
      <c r="A69" s="51"/>
      <c r="B69" s="110"/>
      <c r="C69" s="110"/>
      <c r="D69" s="110"/>
      <c r="E69" s="110"/>
      <c r="F69" s="111"/>
      <c r="G69" s="111"/>
    </row>
    <row r="70" spans="1:14" ht="12" customHeight="1" x14ac:dyDescent="0.25">
      <c r="A70" s="99"/>
      <c r="B70" s="23" t="s">
        <v>32</v>
      </c>
      <c r="C70" s="24"/>
      <c r="D70" s="24"/>
      <c r="E70" s="24"/>
      <c r="F70" s="24"/>
      <c r="G70" s="25">
        <f>G30+ G37+G42+G62+G68</f>
        <v>3767165.2</v>
      </c>
    </row>
    <row r="71" spans="1:14" ht="12" customHeight="1" x14ac:dyDescent="0.25">
      <c r="A71" s="99"/>
      <c r="B71" s="26" t="s">
        <v>33</v>
      </c>
      <c r="C71" s="12"/>
      <c r="D71" s="12"/>
      <c r="E71" s="12"/>
      <c r="F71" s="12"/>
      <c r="G71" s="27">
        <f>G70*0.05</f>
        <v>188358.26</v>
      </c>
    </row>
    <row r="72" spans="1:14" ht="12" customHeight="1" x14ac:dyDescent="0.25">
      <c r="A72" s="99"/>
      <c r="B72" s="28" t="s">
        <v>34</v>
      </c>
      <c r="C72" s="11"/>
      <c r="D72" s="11"/>
      <c r="E72" s="11"/>
      <c r="F72" s="11"/>
      <c r="G72" s="29">
        <f>G71+G70</f>
        <v>3955523.46</v>
      </c>
    </row>
    <row r="73" spans="1:14" ht="12" customHeight="1" x14ac:dyDescent="0.25">
      <c r="A73" s="99"/>
      <c r="B73" s="26" t="s">
        <v>35</v>
      </c>
      <c r="C73" s="12"/>
      <c r="D73" s="12"/>
      <c r="E73" s="12"/>
      <c r="F73" s="12"/>
      <c r="G73" s="27">
        <f>G12</f>
        <v>5950000</v>
      </c>
    </row>
    <row r="74" spans="1:14" ht="12" customHeight="1" x14ac:dyDescent="0.25">
      <c r="A74" s="99"/>
      <c r="B74" s="30" t="s">
        <v>36</v>
      </c>
      <c r="C74" s="169"/>
      <c r="D74" s="169"/>
      <c r="E74" s="169"/>
      <c r="F74" s="169"/>
      <c r="G74" s="31">
        <f>G73-G72</f>
        <v>1994476.54</v>
      </c>
    </row>
    <row r="75" spans="1:14" ht="12" customHeight="1" x14ac:dyDescent="0.25">
      <c r="A75" s="99"/>
      <c r="B75" s="21" t="s">
        <v>37</v>
      </c>
      <c r="C75" s="22"/>
      <c r="D75" s="22"/>
      <c r="E75" s="22"/>
      <c r="F75" s="22"/>
      <c r="G75" s="18"/>
    </row>
    <row r="76" spans="1:14" ht="12.75" customHeight="1" thickBot="1" x14ac:dyDescent="0.3">
      <c r="A76" s="99"/>
      <c r="B76" s="32"/>
      <c r="C76" s="22"/>
      <c r="D76" s="22"/>
      <c r="E76" s="22"/>
      <c r="F76" s="22"/>
      <c r="G76" s="18"/>
    </row>
    <row r="77" spans="1:14" ht="12" customHeight="1" x14ac:dyDescent="0.25">
      <c r="A77" s="99"/>
      <c r="B77" s="112" t="s">
        <v>38</v>
      </c>
      <c r="C77" s="113"/>
      <c r="D77" s="113"/>
      <c r="E77" s="113"/>
      <c r="F77" s="114"/>
      <c r="G77" s="18"/>
    </row>
    <row r="78" spans="1:14" ht="12" customHeight="1" x14ac:dyDescent="0.25">
      <c r="A78" s="99"/>
      <c r="B78" s="115" t="s">
        <v>100</v>
      </c>
      <c r="C78" s="20"/>
      <c r="D78" s="20"/>
      <c r="E78" s="20"/>
      <c r="F78" s="116"/>
      <c r="G78" s="18"/>
    </row>
    <row r="79" spans="1:14" ht="12" customHeight="1" x14ac:dyDescent="0.25">
      <c r="A79" s="99"/>
      <c r="B79" s="115" t="s">
        <v>101</v>
      </c>
      <c r="C79" s="20"/>
      <c r="D79" s="20"/>
      <c r="E79" s="20"/>
      <c r="F79" s="116"/>
      <c r="G79" s="18"/>
    </row>
    <row r="80" spans="1:14" ht="12" customHeight="1" x14ac:dyDescent="0.25">
      <c r="A80" s="99"/>
      <c r="B80" s="115" t="s">
        <v>102</v>
      </c>
      <c r="C80" s="20"/>
      <c r="D80" s="20"/>
      <c r="E80" s="20"/>
      <c r="F80" s="116"/>
      <c r="G80" s="18"/>
    </row>
    <row r="81" spans="1:7" ht="12" customHeight="1" x14ac:dyDescent="0.25">
      <c r="A81" s="99"/>
      <c r="B81" s="115" t="s">
        <v>103</v>
      </c>
      <c r="C81" s="20"/>
      <c r="D81" s="20"/>
      <c r="E81" s="20"/>
      <c r="F81" s="116"/>
      <c r="G81" s="18"/>
    </row>
    <row r="82" spans="1:7" ht="12" customHeight="1" x14ac:dyDescent="0.25">
      <c r="A82" s="99"/>
      <c r="B82" s="115" t="s">
        <v>104</v>
      </c>
      <c r="C82" s="20"/>
      <c r="D82" s="20"/>
      <c r="E82" s="20"/>
      <c r="F82" s="116"/>
      <c r="G82" s="18"/>
    </row>
    <row r="83" spans="1:7" ht="12.75" customHeight="1" thickBot="1" x14ac:dyDescent="0.3">
      <c r="A83" s="99"/>
      <c r="B83" s="117" t="s">
        <v>105</v>
      </c>
      <c r="C83" s="118"/>
      <c r="D83" s="118"/>
      <c r="E83" s="118"/>
      <c r="F83" s="119"/>
      <c r="G83" s="18"/>
    </row>
    <row r="84" spans="1:7" ht="12.75" customHeight="1" x14ac:dyDescent="0.25">
      <c r="A84" s="99"/>
      <c r="B84" s="42"/>
      <c r="C84" s="20"/>
      <c r="D84" s="20"/>
      <c r="E84" s="20"/>
      <c r="F84" s="20"/>
      <c r="G84" s="18"/>
    </row>
    <row r="85" spans="1:7" ht="15" customHeight="1" thickBot="1" x14ac:dyDescent="0.3">
      <c r="A85" s="99"/>
      <c r="B85" s="175" t="s">
        <v>39</v>
      </c>
      <c r="C85" s="176"/>
      <c r="D85" s="41"/>
      <c r="E85" s="13"/>
      <c r="F85" s="13"/>
      <c r="G85" s="18"/>
    </row>
    <row r="86" spans="1:7" ht="12" customHeight="1" x14ac:dyDescent="0.25">
      <c r="A86" s="99"/>
      <c r="B86" s="34" t="s">
        <v>30</v>
      </c>
      <c r="C86" s="120" t="s">
        <v>51</v>
      </c>
      <c r="D86" s="35" t="s">
        <v>40</v>
      </c>
      <c r="E86" s="13"/>
      <c r="F86" s="13"/>
      <c r="G86" s="18"/>
    </row>
    <row r="87" spans="1:7" ht="12" customHeight="1" x14ac:dyDescent="0.25">
      <c r="A87" s="99"/>
      <c r="B87" s="36" t="s">
        <v>41</v>
      </c>
      <c r="C87" s="14">
        <f>G30</f>
        <v>1685000</v>
      </c>
      <c r="D87" s="37">
        <f>(C87/C93)</f>
        <v>0.42598660254185422</v>
      </c>
      <c r="E87" s="13"/>
      <c r="F87" s="13"/>
      <c r="G87" s="18"/>
    </row>
    <row r="88" spans="1:7" ht="12" customHeight="1" x14ac:dyDescent="0.25">
      <c r="A88" s="99"/>
      <c r="B88" s="36" t="s">
        <v>106</v>
      </c>
      <c r="C88" s="14">
        <f>G37</f>
        <v>585000</v>
      </c>
      <c r="D88" s="37">
        <f>C88/C93</f>
        <v>0.14789445844924909</v>
      </c>
      <c r="E88" s="13"/>
      <c r="F88" s="13"/>
      <c r="G88" s="18"/>
    </row>
    <row r="89" spans="1:7" ht="12" customHeight="1" x14ac:dyDescent="0.25">
      <c r="A89" s="99"/>
      <c r="B89" s="36" t="s">
        <v>42</v>
      </c>
      <c r="C89" s="14">
        <f>G42</f>
        <v>0</v>
      </c>
      <c r="D89" s="37">
        <f>(C89/C93)</f>
        <v>0</v>
      </c>
      <c r="E89" s="13"/>
      <c r="F89" s="13"/>
      <c r="G89" s="18"/>
    </row>
    <row r="90" spans="1:7" ht="12" customHeight="1" x14ac:dyDescent="0.25">
      <c r="A90" s="99"/>
      <c r="B90" s="36" t="s">
        <v>24</v>
      </c>
      <c r="C90" s="14">
        <f>G62</f>
        <v>1067165.2</v>
      </c>
      <c r="D90" s="37">
        <f>(C90/C93)</f>
        <v>0.26979114415364885</v>
      </c>
      <c r="E90" s="13"/>
      <c r="F90" s="13"/>
      <c r="G90" s="18"/>
    </row>
    <row r="91" spans="1:7" ht="12" customHeight="1" x14ac:dyDescent="0.25">
      <c r="A91" s="99"/>
      <c r="B91" s="36" t="s">
        <v>43</v>
      </c>
      <c r="C91" s="15">
        <f>G68</f>
        <v>430000</v>
      </c>
      <c r="D91" s="37">
        <f>(C91/C93)</f>
        <v>0.10870874723620019</v>
      </c>
      <c r="E91" s="17"/>
      <c r="F91" s="17"/>
      <c r="G91" s="18"/>
    </row>
    <row r="92" spans="1:7" ht="12" customHeight="1" x14ac:dyDescent="0.25">
      <c r="A92" s="99"/>
      <c r="B92" s="36" t="s">
        <v>44</v>
      </c>
      <c r="C92" s="15">
        <f>G71</f>
        <v>188358.26</v>
      </c>
      <c r="D92" s="37">
        <f>(C92/C93)</f>
        <v>4.7619047619047623E-2</v>
      </c>
      <c r="E92" s="17"/>
      <c r="F92" s="17"/>
      <c r="G92" s="18"/>
    </row>
    <row r="93" spans="1:7" ht="12.75" customHeight="1" thickBot="1" x14ac:dyDescent="0.3">
      <c r="A93" s="99"/>
      <c r="B93" s="38" t="s">
        <v>52</v>
      </c>
      <c r="C93" s="39">
        <f>SUM(C87:C92)</f>
        <v>3955523.46</v>
      </c>
      <c r="D93" s="40">
        <f>SUM(D87:D92)</f>
        <v>1</v>
      </c>
      <c r="E93" s="17"/>
      <c r="F93" s="17"/>
      <c r="G93" s="18"/>
    </row>
    <row r="94" spans="1:7" ht="12" customHeight="1" x14ac:dyDescent="0.25">
      <c r="A94" s="99"/>
      <c r="B94" s="32"/>
      <c r="C94" s="22"/>
      <c r="D94" s="22"/>
      <c r="E94" s="22"/>
      <c r="F94" s="22"/>
      <c r="G94" s="18"/>
    </row>
    <row r="95" spans="1:7" ht="12.75" customHeight="1" x14ac:dyDescent="0.25">
      <c r="A95" s="99"/>
      <c r="B95" s="33"/>
      <c r="C95" s="22"/>
      <c r="D95" s="22"/>
      <c r="E95" s="22"/>
      <c r="F95" s="22"/>
      <c r="G95" s="18"/>
    </row>
    <row r="96" spans="1:7" ht="12" customHeight="1" thickBot="1" x14ac:dyDescent="0.3">
      <c r="A96" s="121"/>
      <c r="B96" s="45"/>
      <c r="C96" s="46" t="s">
        <v>107</v>
      </c>
      <c r="D96" s="47"/>
      <c r="E96" s="48"/>
      <c r="F96" s="16"/>
      <c r="G96" s="18"/>
    </row>
    <row r="97" spans="1:7" ht="12" customHeight="1" x14ac:dyDescent="0.25">
      <c r="A97" s="99"/>
      <c r="B97" s="49" t="s">
        <v>108</v>
      </c>
      <c r="C97" s="139">
        <v>2200</v>
      </c>
      <c r="D97" s="139">
        <v>2300</v>
      </c>
      <c r="E97" s="140">
        <v>2500</v>
      </c>
      <c r="F97" s="44"/>
      <c r="G97" s="19"/>
    </row>
    <row r="98" spans="1:7" ht="23.25" customHeight="1" thickBot="1" x14ac:dyDescent="0.3">
      <c r="A98" s="99"/>
      <c r="B98" s="38" t="s">
        <v>109</v>
      </c>
      <c r="C98" s="39">
        <f>(G72/C97)</f>
        <v>1797.9652090909092</v>
      </c>
      <c r="D98" s="39">
        <f>(G72/D97)</f>
        <v>1719.7928086956522</v>
      </c>
      <c r="E98" s="122">
        <f>(G72/E97)</f>
        <v>1582.209384</v>
      </c>
      <c r="F98" s="44"/>
      <c r="G98" s="19"/>
    </row>
    <row r="99" spans="1:7" ht="15.6" customHeight="1" x14ac:dyDescent="0.25">
      <c r="A99" s="99"/>
      <c r="B99" s="43" t="s">
        <v>45</v>
      </c>
      <c r="C99" s="20"/>
      <c r="D99" s="20"/>
      <c r="E99" s="20"/>
      <c r="F99" s="20"/>
      <c r="G99" s="20"/>
    </row>
  </sheetData>
  <mergeCells count="8">
    <mergeCell ref="B17:G17"/>
    <mergeCell ref="B85:C85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Apicola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2021-03-08T16:27:21Z</cp:lastPrinted>
  <dcterms:created xsi:type="dcterms:W3CDTF">2020-11-27T12:49:26Z</dcterms:created>
  <dcterms:modified xsi:type="dcterms:W3CDTF">2021-04-08T13:36:12Z</dcterms:modified>
</cp:coreProperties>
</file>