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Talca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4" i="1"/>
  <c r="G55" i="1"/>
  <c r="G56" i="1"/>
  <c r="G57" i="1"/>
  <c r="G58" i="1"/>
  <c r="G59" i="1"/>
  <c r="G60" i="1"/>
  <c r="G50" i="1"/>
  <c r="G25" i="1"/>
  <c r="G26" i="1"/>
  <c r="G45" i="1" l="1"/>
  <c r="C87" i="1" s="1"/>
  <c r="G24" i="1"/>
  <c r="G65" i="1" l="1"/>
  <c r="G66" i="1" s="1"/>
  <c r="C89" i="1" s="1"/>
  <c r="G53" i="1"/>
  <c r="G52" i="1"/>
  <c r="G61" i="1" s="1"/>
  <c r="C88" i="1" s="1"/>
  <c r="G23" i="1"/>
  <c r="G22" i="1"/>
  <c r="G21" i="1"/>
  <c r="G12" i="1"/>
  <c r="G71" i="1" s="1"/>
  <c r="G27" i="1" l="1"/>
  <c r="C85" i="1" s="1"/>
  <c r="G68" i="1" l="1"/>
  <c r="G69" i="1" s="1"/>
  <c r="G70" i="1" l="1"/>
  <c r="C90" i="1"/>
  <c r="G72" i="1"/>
  <c r="C96" i="1"/>
  <c r="E96" i="1" l="1"/>
  <c r="D96" i="1"/>
  <c r="C91" i="1"/>
  <c r="D88" i="1" l="1"/>
  <c r="D85" i="1"/>
  <c r="D89" i="1"/>
  <c r="D87" i="1"/>
  <c r="D90" i="1"/>
  <c r="D91" i="1" l="1"/>
</calcChain>
</file>

<file path=xl/sharedStrings.xml><?xml version="1.0" encoding="utf-8"?>
<sst xmlns="http://schemas.openxmlformats.org/spreadsheetml/2006/main" count="165" uniqueCount="120">
  <si>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</si>
  <si>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</si>
  <si>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</si>
  <si>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</si>
  <si>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</si>
  <si>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</si>
  <si>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</si>
  <si>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</si>
  <si>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</si>
  <si>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</si>
  <si>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</si>
  <si>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</si>
  <si>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</si>
  <si>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</si>
  <si>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</si>
  <si>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</si>
  <si>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</si>
  <si>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</si>
  <si>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</si>
  <si>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</si>
  <si>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</si>
  <si>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</si>
  <si>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</si>
  <si>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</si>
  <si>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</si>
  <si>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</si>
  <si>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</si>
  <si>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</si>
  <si>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</si>
  <si>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</si>
  <si>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</si>
  <si>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</si>
  <si>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</si>
  <si>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</si>
  <si>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</si>
  <si>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</si>
  <si>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</si>
  <si>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</si>
  <si>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</si>
  <si>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</si>
  <si>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</si>
  <si>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</si>
  <si>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</si>
  <si>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</si>
  <si>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</si>
  <si>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</si>
  <si>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</si>
  <si>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</si>
  <si>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</si>
  <si>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</si>
  <si>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</si>
  <si>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</si>
  <si>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</si>
  <si>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</si>
  <si>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</si>
  <si>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</si>
  <si>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</si>
  <si>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</si>
  <si>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</si>
  <si>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</si>
  <si>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</si>
  <si>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</si>
  <si>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</si>
  <si>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</si>
  <si>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</si>
  <si>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</si>
  <si>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</si>
  <si>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</si>
  <si>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</si>
  <si>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</si>
  <si>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</si>
  <si>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</si>
  <si>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</si>
  <si>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</si>
  <si>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</si>
  <si>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</si>
  <si>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</si>
  <si>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</si>
  <si>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</si>
  <si>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</si>
  <si>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</si>
  <si>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 xml:space="preserve">ANALISIS DE SUELOS </t>
  </si>
  <si>
    <t>UNIDAD</t>
  </si>
  <si>
    <t>FEBRERO-MARZO</t>
  </si>
  <si>
    <t>JM</t>
  </si>
  <si>
    <t>TRACY 500</t>
  </si>
  <si>
    <t>RENDIMIENTO (UNID/Há.)</t>
  </si>
  <si>
    <t>CONSUMO</t>
  </si>
  <si>
    <t>DIC.2020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</si>
  <si>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</si>
  <si>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</si>
  <si>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</si>
  <si>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</si>
  <si>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</si>
  <si>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</si>
  <si>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</si>
  <si>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</si>
  <si>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</si>
  <si>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</si>
  <si>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</si>
  <si>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</si>
  <si>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</si>
  <si>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</si>
  <si>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</si>
  <si>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</si>
  <si>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</si>
  <si>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</si>
  <si>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</si>
  <si>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</si>
  <si>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2 RASTRAJES</t>
  </si>
  <si>
    <t>OCT-NOV</t>
  </si>
  <si>
    <t>AGO-ENERO</t>
  </si>
  <si>
    <t>SEPT-OCT</t>
  </si>
  <si>
    <t>OCT</t>
  </si>
  <si>
    <t>LT</t>
  </si>
  <si>
    <t>TALCA</t>
  </si>
  <si>
    <t>MAULE-TALCA-RIO CLARO-SAN RAFAEL-PELARCO-PENCAHUE</t>
  </si>
  <si>
    <t>Rendimiento (un/hà)</t>
  </si>
  <si>
    <t>Costo unitario ($/un) (*)</t>
  </si>
  <si>
    <t>ESCENARIOS COSTO UNITARIO  ($/un)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</si>
</sst>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&quot; &quot;* #,##0&quot; &quot;;&quot;-&quot;* #,##0&quot; &quot;;&quot; &quot;* &quot;-&quot;??&quot; &quot;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 applyNumberFormat="0" applyFill="0" applyBorder="0" applyProtection="0"/>
    <xf numFmtId="0" fontId="1" fillId="0" borderId="14"/>
    <xf numFmtId="167" fontId="1" fillId="0" borderId="14" applyFont="0" applyFill="0" applyBorder="0" applyAlignment="0" applyProtection="0"/>
    <xf numFmtId="41" fontId="20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3" fontId="3" fillId="2" borderId="5" xfId="0" applyNumberFormat="1" applyFont="1" applyFill="1" applyBorder="1" applyAlignment="1"/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3" fontId="5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5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3" fontId="3" fillId="2" borderId="11" xfId="0" applyNumberFormat="1" applyFont="1" applyFill="1" applyBorder="1" applyAlignment="1"/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2" fillId="5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15" fillId="7" borderId="14" xfId="0" applyFont="1" applyFill="1" applyBorder="1" applyAlignment="1"/>
    <xf numFmtId="0" fontId="10" fillId="7" borderId="13" xfId="0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165" fontId="17" fillId="2" borderId="14" xfId="0" applyNumberFormat="1" applyFont="1" applyFill="1" applyBorder="1" applyAlignment="1">
      <alignment vertical="center"/>
    </xf>
    <xf numFmtId="0" fontId="15" fillId="2" borderId="14" xfId="0" applyFont="1" applyFill="1" applyBorder="1" applyAlignment="1"/>
    <xf numFmtId="0" fontId="0" fillId="2" borderId="16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3" fillId="2" borderId="17" xfId="0" applyFont="1" applyFill="1" applyBorder="1" applyAlignment="1"/>
    <xf numFmtId="3" fontId="3" fillId="2" borderId="17" xfId="0" applyNumberFormat="1" applyFont="1" applyFill="1" applyBorder="1" applyAlignment="1"/>
    <xf numFmtId="49" fontId="2" fillId="5" borderId="18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49" fontId="13" fillId="8" borderId="26" xfId="0" applyNumberFormat="1" applyFont="1" applyFill="1" applyBorder="1" applyAlignment="1">
      <alignment vertical="center"/>
    </xf>
    <xf numFmtId="49" fontId="15" fillId="8" borderId="27" xfId="0" applyNumberFormat="1" applyFont="1" applyFill="1" applyBorder="1" applyAlignment="1"/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8" borderId="30" xfId="0" applyNumberFormat="1" applyFont="1" applyFill="1" applyBorder="1" applyAlignment="1">
      <alignment vertical="center"/>
    </xf>
    <xf numFmtId="9" fontId="13" fillId="8" borderId="32" xfId="0" applyNumberFormat="1" applyFont="1" applyFill="1" applyBorder="1" applyAlignment="1">
      <alignment vertical="center"/>
    </xf>
    <xf numFmtId="0" fontId="15" fillId="9" borderId="35" xfId="0" applyFont="1" applyFill="1" applyBorder="1" applyAlignment="1"/>
    <xf numFmtId="0" fontId="15" fillId="2" borderId="14" xfId="0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14" xfId="0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49" fontId="18" fillId="9" borderId="14" xfId="0" applyNumberFormat="1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0" fontId="10" fillId="9" borderId="44" xfId="0" applyFont="1" applyFill="1" applyBorder="1" applyAlignment="1">
      <alignment vertical="center"/>
    </xf>
    <xf numFmtId="0" fontId="0" fillId="0" borderId="14" xfId="0" applyNumberFormat="1" applyFont="1" applyBorder="1" applyAlignment="1"/>
    <xf numFmtId="0" fontId="0" fillId="2" borderId="14" xfId="0" applyFont="1" applyFill="1" applyBorder="1" applyAlignment="1"/>
    <xf numFmtId="168" fontId="5" fillId="2" borderId="5" xfId="0" applyNumberFormat="1" applyFont="1" applyFill="1" applyBorder="1" applyAlignment="1"/>
    <xf numFmtId="0" fontId="19" fillId="2" borderId="16" xfId="0" applyFont="1" applyFill="1" applyBorder="1" applyAlignment="1"/>
    <xf numFmtId="14" fontId="3" fillId="2" borderId="49" xfId="0" applyNumberFormat="1" applyFont="1" applyFill="1" applyBorder="1" applyAlignment="1"/>
    <xf numFmtId="0" fontId="3" fillId="2" borderId="50" xfId="0" applyFont="1" applyFill="1" applyBorder="1" applyAlignment="1"/>
    <xf numFmtId="0" fontId="3" fillId="2" borderId="49" xfId="0" applyFont="1" applyFill="1" applyBorder="1" applyAlignment="1"/>
    <xf numFmtId="0" fontId="3" fillId="2" borderId="49" xfId="0" applyFont="1" applyFill="1" applyBorder="1" applyAlignment="1">
      <alignment horizontal="justify" wrapText="1"/>
    </xf>
    <xf numFmtId="0" fontId="3" fillId="2" borderId="51" xfId="0" applyFont="1" applyFill="1" applyBorder="1" applyAlignment="1"/>
    <xf numFmtId="0" fontId="3" fillId="2" borderId="52" xfId="0" applyFont="1" applyFill="1" applyBorder="1" applyAlignment="1">
      <alignment horizontal="left"/>
    </xf>
    <xf numFmtId="0" fontId="3" fillId="2" borderId="52" xfId="0" applyFont="1" applyFill="1" applyBorder="1" applyAlignment="1"/>
    <xf numFmtId="49" fontId="5" fillId="2" borderId="56" xfId="0" applyNumberFormat="1" applyFont="1" applyFill="1" applyBorder="1" applyAlignment="1">
      <alignment horizontal="center" wrapText="1"/>
    </xf>
    <xf numFmtId="3" fontId="5" fillId="2" borderId="56" xfId="0" applyNumberFormat="1" applyFont="1" applyFill="1" applyBorder="1" applyAlignment="1">
      <alignment horizontal="right" wrapText="1"/>
    </xf>
    <xf numFmtId="49" fontId="2" fillId="5" borderId="57" xfId="0" applyNumberFormat="1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49" fontId="5" fillId="2" borderId="59" xfId="0" applyNumberFormat="1" applyFont="1" applyFill="1" applyBorder="1" applyAlignment="1">
      <alignment horizontal="center" wrapText="1"/>
    </xf>
    <xf numFmtId="3" fontId="5" fillId="2" borderId="59" xfId="0" applyNumberFormat="1" applyFont="1" applyFill="1" applyBorder="1" applyAlignment="1">
      <alignment horizontal="right" wrapText="1"/>
    </xf>
    <xf numFmtId="49" fontId="5" fillId="2" borderId="60" xfId="0" applyNumberFormat="1" applyFont="1" applyFill="1" applyBorder="1" applyAlignment="1">
      <alignment horizontal="center" wrapText="1"/>
    </xf>
    <xf numFmtId="0" fontId="5" fillId="2" borderId="60" xfId="0" applyNumberFormat="1" applyFont="1" applyFill="1" applyBorder="1" applyAlignment="1">
      <alignment wrapText="1"/>
    </xf>
    <xf numFmtId="49" fontId="5" fillId="2" borderId="60" xfId="0" applyNumberFormat="1" applyFont="1" applyFill="1" applyBorder="1" applyAlignment="1">
      <alignment horizontal="right" wrapText="1"/>
    </xf>
    <xf numFmtId="3" fontId="5" fillId="2" borderId="60" xfId="0" applyNumberFormat="1" applyFont="1" applyFill="1" applyBorder="1" applyAlignment="1">
      <alignment horizontal="right" wrapText="1"/>
    </xf>
    <xf numFmtId="0" fontId="9" fillId="2" borderId="56" xfId="0" applyFont="1" applyFill="1" applyBorder="1" applyAlignment="1">
      <alignment horizontal="left" vertical="center" wrapText="1"/>
    </xf>
    <xf numFmtId="49" fontId="5" fillId="2" borderId="56" xfId="0" applyNumberFormat="1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right" vertical="center" wrapText="1"/>
    </xf>
    <xf numFmtId="49" fontId="9" fillId="2" borderId="56" xfId="0" applyNumberFormat="1" applyFont="1" applyFill="1" applyBorder="1" applyAlignment="1">
      <alignment horizontal="left" vertical="center" wrapText="1"/>
    </xf>
    <xf numFmtId="49" fontId="5" fillId="2" borderId="56" xfId="0" applyNumberFormat="1" applyFont="1" applyFill="1" applyBorder="1" applyAlignment="1">
      <alignment horizontal="center"/>
    </xf>
    <xf numFmtId="0" fontId="5" fillId="2" borderId="56" xfId="0" applyNumberFormat="1" applyFont="1" applyFill="1" applyBorder="1" applyAlignment="1"/>
    <xf numFmtId="3" fontId="5" fillId="2" borderId="56" xfId="0" applyNumberFormat="1" applyFont="1" applyFill="1" applyBorder="1" applyAlignment="1"/>
    <xf numFmtId="49" fontId="9" fillId="2" borderId="56" xfId="0" applyNumberFormat="1" applyFont="1" applyFill="1" applyBorder="1" applyAlignment="1"/>
    <xf numFmtId="0" fontId="5" fillId="2" borderId="56" xfId="0" applyFont="1" applyFill="1" applyBorder="1" applyAlignment="1">
      <alignment horizontal="center"/>
    </xf>
    <xf numFmtId="0" fontId="5" fillId="2" borderId="56" xfId="0" applyFont="1" applyFill="1" applyBorder="1" applyAlignment="1"/>
    <xf numFmtId="49" fontId="5" fillId="2" borderId="56" xfId="0" applyNumberFormat="1" applyFont="1" applyFill="1" applyBorder="1" applyAlignment="1"/>
    <xf numFmtId="0" fontId="9" fillId="2" borderId="59" xfId="0" applyFont="1" applyFill="1" applyBorder="1" applyAlignment="1">
      <alignment horizontal="left" vertical="center" wrapText="1"/>
    </xf>
    <xf numFmtId="49" fontId="5" fillId="2" borderId="60" xfId="0" applyNumberFormat="1" applyFont="1" applyFill="1" applyBorder="1" applyAlignment="1">
      <alignment horizontal="center"/>
    </xf>
    <xf numFmtId="0" fontId="5" fillId="2" borderId="60" xfId="0" applyNumberFormat="1" applyFont="1" applyFill="1" applyBorder="1" applyAlignment="1"/>
    <xf numFmtId="3" fontId="5" fillId="2" borderId="60" xfId="0" applyNumberFormat="1" applyFont="1" applyFill="1" applyBorder="1" applyAlignment="1"/>
    <xf numFmtId="165" fontId="2" fillId="5" borderId="20" xfId="0" applyNumberFormat="1" applyFont="1" applyFill="1" applyBorder="1" applyAlignment="1">
      <alignment vertical="center"/>
    </xf>
    <xf numFmtId="165" fontId="2" fillId="3" borderId="22" xfId="0" applyNumberFormat="1" applyFont="1" applyFill="1" applyBorder="1" applyAlignment="1">
      <alignment vertical="center"/>
    </xf>
    <xf numFmtId="165" fontId="2" fillId="5" borderId="22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5" fontId="2" fillId="6" borderId="25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166" fontId="13" fillId="8" borderId="31" xfId="0" applyNumberFormat="1" applyFont="1" applyFill="1" applyBorder="1" applyAlignment="1">
      <alignment vertical="center"/>
    </xf>
    <xf numFmtId="41" fontId="13" fillId="8" borderId="46" xfId="3" applyFont="1" applyFill="1" applyBorder="1" applyAlignment="1">
      <alignment vertical="center"/>
    </xf>
    <xf numFmtId="41" fontId="13" fillId="8" borderId="47" xfId="3" applyFont="1" applyFill="1" applyBorder="1" applyAlignment="1">
      <alignment vertical="center"/>
    </xf>
    <xf numFmtId="41" fontId="13" fillId="8" borderId="31" xfId="3" applyFont="1" applyFill="1" applyBorder="1" applyAlignment="1">
      <alignment vertical="center"/>
    </xf>
    <xf numFmtId="0" fontId="21" fillId="0" borderId="59" xfId="1" applyFont="1" applyBorder="1"/>
    <xf numFmtId="0" fontId="21" fillId="0" borderId="56" xfId="1" applyFont="1" applyBorder="1"/>
    <xf numFmtId="49" fontId="22" fillId="3" borderId="48" xfId="0" applyNumberFormat="1" applyFont="1" applyFill="1" applyBorder="1" applyAlignment="1">
      <alignment horizontal="center" vertical="center" wrapText="1"/>
    </xf>
    <xf numFmtId="0" fontId="5" fillId="2" borderId="59" xfId="0" applyNumberFormat="1" applyFont="1" applyFill="1" applyBorder="1" applyAlignment="1">
      <alignment horizontal="center" wrapText="1"/>
    </xf>
    <xf numFmtId="0" fontId="5" fillId="2" borderId="56" xfId="0" applyNumberFormat="1" applyFont="1" applyFill="1" applyBorder="1" applyAlignment="1">
      <alignment horizontal="center" wrapText="1"/>
    </xf>
    <xf numFmtId="49" fontId="22" fillId="3" borderId="8" xfId="0" applyNumberFormat="1" applyFont="1" applyFill="1" applyBorder="1" applyAlignment="1">
      <alignment horizontal="center" vertical="center"/>
    </xf>
    <xf numFmtId="49" fontId="22" fillId="3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56" xfId="0" applyNumberFormat="1" applyFont="1" applyBorder="1" applyAlignment="1"/>
    <xf numFmtId="0" fontId="21" fillId="0" borderId="60" xfId="1" applyFont="1" applyBorder="1"/>
    <xf numFmtId="3" fontId="22" fillId="3" borderId="8" xfId="0" applyNumberFormat="1" applyFont="1" applyFill="1" applyBorder="1" applyAlignment="1">
      <alignment vertical="center"/>
    </xf>
    <xf numFmtId="0" fontId="5" fillId="2" borderId="60" xfId="0" applyNumberFormat="1" applyFont="1" applyFill="1" applyBorder="1" applyAlignment="1">
      <alignment horizontal="center" wrapText="1"/>
    </xf>
    <xf numFmtId="3" fontId="3" fillId="2" borderId="52" xfId="0" applyNumberFormat="1" applyFont="1" applyFill="1" applyBorder="1" applyAlignment="1"/>
    <xf numFmtId="49" fontId="22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22" fillId="3" borderId="48" xfId="0" applyNumberFormat="1" applyFont="1" applyFill="1" applyBorder="1" applyAlignment="1">
      <alignment vertical="center"/>
    </xf>
    <xf numFmtId="49" fontId="22" fillId="3" borderId="8" xfId="0" applyNumberFormat="1" applyFont="1" applyFill="1" applyBorder="1" applyAlignment="1">
      <alignment vertical="center"/>
    </xf>
    <xf numFmtId="0" fontId="9" fillId="0" borderId="59" xfId="0" applyNumberFormat="1" applyFont="1" applyBorder="1" applyAlignment="1"/>
    <xf numFmtId="0" fontId="5" fillId="0" borderId="59" xfId="0" applyNumberFormat="1" applyFont="1" applyBorder="1" applyAlignment="1"/>
    <xf numFmtId="41" fontId="5" fillId="2" borderId="56" xfId="3" applyFont="1" applyFill="1" applyBorder="1" applyAlignment="1">
      <alignment horizontal="right" vertical="center" wrapText="1"/>
    </xf>
    <xf numFmtId="41" fontId="9" fillId="2" borderId="56" xfId="3" applyFont="1" applyFill="1" applyBorder="1" applyAlignment="1">
      <alignment horizontal="left" vertical="center" wrapText="1"/>
    </xf>
    <xf numFmtId="41" fontId="5" fillId="2" borderId="56" xfId="3" applyFont="1" applyFill="1" applyBorder="1" applyAlignment="1"/>
    <xf numFmtId="0" fontId="22" fillId="3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vertical="center"/>
    </xf>
    <xf numFmtId="49" fontId="5" fillId="2" borderId="60" xfId="0" applyNumberFormat="1" applyFont="1" applyFill="1" applyBorder="1" applyAlignment="1"/>
    <xf numFmtId="41" fontId="5" fillId="2" borderId="60" xfId="3" applyFont="1" applyFill="1" applyBorder="1" applyAlignment="1"/>
    <xf numFmtId="49" fontId="18" fillId="9" borderId="33" xfId="0" applyNumberFormat="1" applyFont="1" applyFill="1" applyBorder="1" applyAlignment="1">
      <alignment vertical="center"/>
    </xf>
    <xf numFmtId="0" fontId="13" fillId="9" borderId="34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49" fontId="7" fillId="3" borderId="53" xfId="0" applyNumberFormat="1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49" fontId="17" fillId="2" borderId="61" xfId="0" applyNumberFormat="1" applyFont="1" applyFill="1" applyBorder="1" applyAlignment="1">
      <alignment horizontal="right"/>
    </xf>
    <xf numFmtId="49" fontId="5" fillId="2" borderId="61" xfId="0" applyNumberFormat="1" applyFont="1" applyFill="1" applyBorder="1" applyAlignment="1">
      <alignment horizontal="right" vertical="center" wrapText="1"/>
    </xf>
    <xf numFmtId="49" fontId="5" fillId="2" borderId="61" xfId="0" applyNumberFormat="1" applyFont="1" applyFill="1" applyBorder="1" applyAlignment="1">
      <alignment horizontal="right"/>
    </xf>
    <xf numFmtId="49" fontId="5" fillId="2" borderId="61" xfId="0" applyNumberFormat="1" applyFont="1" applyFill="1" applyBorder="1" applyAlignment="1">
      <alignment horizontal="right" wrapText="1"/>
    </xf>
    <xf numFmtId="14" fontId="5" fillId="2" borderId="61" xfId="0" applyNumberFormat="1" applyFont="1" applyFill="1" applyBorder="1" applyAlignment="1">
      <alignment horizontal="right"/>
    </xf>
    <xf numFmtId="0" fontId="0" fillId="2" borderId="50" xfId="0" applyFont="1" applyFill="1" applyBorder="1" applyAlignment="1"/>
    <xf numFmtId="0" fontId="3" fillId="2" borderId="62" xfId="0" applyFont="1" applyFill="1" applyBorder="1" applyAlignment="1">
      <alignment wrapText="1"/>
    </xf>
    <xf numFmtId="49" fontId="2" fillId="3" borderId="56" xfId="0" applyNumberFormat="1" applyFont="1" applyFill="1" applyBorder="1" applyAlignment="1">
      <alignment vertical="center" wrapText="1"/>
    </xf>
    <xf numFmtId="49" fontId="5" fillId="2" borderId="56" xfId="0" applyNumberFormat="1" applyFont="1" applyFill="1" applyBorder="1" applyAlignment="1">
      <alignment vertical="center" wrapText="1"/>
    </xf>
    <xf numFmtId="49" fontId="5" fillId="2" borderId="63" xfId="0" applyNumberFormat="1" applyFont="1" applyFill="1" applyBorder="1" applyAlignment="1">
      <alignment wrapText="1"/>
    </xf>
    <xf numFmtId="49" fontId="5" fillId="2" borderId="63" xfId="0" applyNumberFormat="1" applyFont="1" applyFill="1" applyBorder="1" applyAlignment="1">
      <alignment horizontal="center"/>
    </xf>
    <xf numFmtId="3" fontId="5" fillId="2" borderId="63" xfId="0" applyNumberFormat="1" applyFont="1" applyFill="1" applyBorder="1" applyAlignment="1"/>
    <xf numFmtId="49" fontId="5" fillId="2" borderId="63" xfId="0" applyNumberFormat="1" applyFont="1" applyFill="1" applyBorder="1" applyAlignment="1">
      <alignment horizontal="center" wrapText="1"/>
    </xf>
    <xf numFmtId="164" fontId="5" fillId="2" borderId="63" xfId="0" applyNumberFormat="1" applyFont="1" applyFill="1" applyBorder="1" applyAlignment="1"/>
    <xf numFmtId="49" fontId="13" fillId="8" borderId="15" xfId="0" applyNumberFormat="1" applyFont="1" applyFill="1" applyBorder="1" applyAlignment="1">
      <alignment horizontal="center" vertical="center"/>
    </xf>
    <xf numFmtId="49" fontId="13" fillId="8" borderId="45" xfId="0" applyNumberFormat="1" applyFont="1" applyFill="1" applyBorder="1" applyAlignment="1">
      <alignment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726483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65" y="193729"/>
          <a:ext cx="5561632" cy="1194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5" zoomScaleNormal="95" workbookViewId="0">
      <selection activeCell="C95" sqref="C95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61"/>
      <c r="C8" s="3"/>
      <c r="D8" s="2"/>
      <c r="E8" s="3"/>
      <c r="F8" s="3"/>
      <c r="G8" s="3"/>
    </row>
    <row r="9" spans="1:7" ht="12" customHeight="1">
      <c r="A9" s="33"/>
      <c r="B9" s="163" t="s">
        <v>0</v>
      </c>
      <c r="C9" s="156" t="s">
        <v>59</v>
      </c>
      <c r="D9" s="5"/>
      <c r="E9" s="149" t="s">
        <v>86</v>
      </c>
      <c r="F9" s="150"/>
      <c r="G9" s="6">
        <v>30000</v>
      </c>
    </row>
    <row r="10" spans="1:7" ht="14.25" customHeight="1">
      <c r="A10" s="33"/>
      <c r="B10" s="164" t="s">
        <v>1</v>
      </c>
      <c r="C10" s="157" t="s">
        <v>85</v>
      </c>
      <c r="D10" s="7"/>
      <c r="E10" s="147" t="s">
        <v>2</v>
      </c>
      <c r="F10" s="148"/>
      <c r="G10" s="8" t="s">
        <v>103</v>
      </c>
    </row>
    <row r="11" spans="1:7" ht="12.75" customHeight="1">
      <c r="A11" s="33"/>
      <c r="B11" s="164" t="s">
        <v>3</v>
      </c>
      <c r="C11" s="158" t="s">
        <v>101</v>
      </c>
      <c r="D11" s="7"/>
      <c r="E11" s="147" t="s">
        <v>92</v>
      </c>
      <c r="F11" s="148"/>
      <c r="G11" s="69">
        <v>120</v>
      </c>
    </row>
    <row r="12" spans="1:7" ht="11.25" customHeight="1">
      <c r="A12" s="33"/>
      <c r="B12" s="164" t="s">
        <v>4</v>
      </c>
      <c r="C12" s="159" t="s">
        <v>91</v>
      </c>
      <c r="D12" s="7"/>
      <c r="E12" s="10" t="s">
        <v>5</v>
      </c>
      <c r="F12" s="11"/>
      <c r="G12" s="12">
        <f>(G9*G11)</f>
        <v>3600000</v>
      </c>
    </row>
    <row r="13" spans="1:7" ht="11.25" customHeight="1">
      <c r="A13" s="33"/>
      <c r="B13" s="164" t="s">
        <v>6</v>
      </c>
      <c r="C13" s="158" t="s">
        <v>115</v>
      </c>
      <c r="D13" s="7"/>
      <c r="E13" s="147" t="s">
        <v>7</v>
      </c>
      <c r="F13" s="148"/>
      <c r="G13" s="8" t="s">
        <v>87</v>
      </c>
    </row>
    <row r="14" spans="1:7" ht="37.5" customHeight="1">
      <c r="A14" s="33"/>
      <c r="B14" s="164" t="s">
        <v>8</v>
      </c>
      <c r="C14" s="159" t="s">
        <v>116</v>
      </c>
      <c r="D14" s="7"/>
      <c r="E14" s="147" t="s">
        <v>9</v>
      </c>
      <c r="F14" s="148"/>
      <c r="G14" s="8" t="s">
        <v>103</v>
      </c>
    </row>
    <row r="15" spans="1:7" ht="24" customHeight="1">
      <c r="A15" s="33"/>
      <c r="B15" s="164" t="s">
        <v>10</v>
      </c>
      <c r="C15" s="160" t="s">
        <v>88</v>
      </c>
      <c r="D15" s="7"/>
      <c r="E15" s="151" t="s">
        <v>11</v>
      </c>
      <c r="F15" s="152"/>
      <c r="G15" s="9" t="s">
        <v>102</v>
      </c>
    </row>
    <row r="16" spans="1:7" ht="12" customHeight="1">
      <c r="A16" s="2"/>
      <c r="B16" s="162"/>
      <c r="C16" s="71"/>
      <c r="D16" s="72"/>
      <c r="E16" s="73"/>
      <c r="F16" s="73"/>
      <c r="G16" s="74"/>
    </row>
    <row r="17" spans="1:7" ht="12" customHeight="1">
      <c r="A17" s="33"/>
      <c r="B17" s="153" t="s">
        <v>12</v>
      </c>
      <c r="C17" s="154"/>
      <c r="D17" s="154"/>
      <c r="E17" s="154"/>
      <c r="F17" s="154"/>
      <c r="G17" s="155"/>
    </row>
    <row r="18" spans="1:7" ht="12" customHeight="1">
      <c r="A18" s="2"/>
      <c r="B18" s="75"/>
      <c r="C18" s="76"/>
      <c r="D18" s="76"/>
      <c r="E18" s="76"/>
      <c r="F18" s="77"/>
      <c r="G18" s="77"/>
    </row>
    <row r="19" spans="1:7" ht="12" customHeight="1">
      <c r="A19" s="4"/>
      <c r="B19" s="80" t="s">
        <v>13</v>
      </c>
      <c r="C19" s="81"/>
      <c r="D19" s="82"/>
      <c r="E19" s="82"/>
      <c r="F19" s="82"/>
      <c r="G19" s="82"/>
    </row>
    <row r="20" spans="1:7" ht="24" customHeight="1">
      <c r="A20" s="33"/>
      <c r="B20" s="119" t="s">
        <v>14</v>
      </c>
      <c r="C20" s="119" t="s">
        <v>15</v>
      </c>
      <c r="D20" s="119" t="s">
        <v>16</v>
      </c>
      <c r="E20" s="119" t="s">
        <v>17</v>
      </c>
      <c r="F20" s="119" t="s">
        <v>18</v>
      </c>
      <c r="G20" s="119" t="s">
        <v>19</v>
      </c>
    </row>
    <row r="21" spans="1:7" ht="12.75" customHeight="1">
      <c r="A21" s="33"/>
      <c r="B21" s="117" t="s">
        <v>60</v>
      </c>
      <c r="C21" s="83" t="s">
        <v>20</v>
      </c>
      <c r="D21" s="120">
        <v>12</v>
      </c>
      <c r="E21" s="83" t="s">
        <v>104</v>
      </c>
      <c r="F21" s="84">
        <v>20000</v>
      </c>
      <c r="G21" s="84">
        <f>(D21*F21)</f>
        <v>240000</v>
      </c>
    </row>
    <row r="22" spans="1:7" ht="12.75" customHeight="1">
      <c r="A22" s="33"/>
      <c r="B22" s="118" t="s">
        <v>61</v>
      </c>
      <c r="C22" s="78" t="s">
        <v>20</v>
      </c>
      <c r="D22" s="121">
        <v>0.5</v>
      </c>
      <c r="E22" s="78" t="s">
        <v>89</v>
      </c>
      <c r="F22" s="79">
        <v>20000</v>
      </c>
      <c r="G22" s="79">
        <f>(D22*F22)</f>
        <v>10000</v>
      </c>
    </row>
    <row r="23" spans="1:7" ht="12.75" customHeight="1">
      <c r="A23" s="33"/>
      <c r="B23" s="118" t="s">
        <v>62</v>
      </c>
      <c r="C23" s="78" t="s">
        <v>20</v>
      </c>
      <c r="D23" s="121">
        <v>0.5</v>
      </c>
      <c r="E23" s="78" t="s">
        <v>105</v>
      </c>
      <c r="F23" s="79">
        <v>20000</v>
      </c>
      <c r="G23" s="79">
        <f>(D23*F23)</f>
        <v>10000</v>
      </c>
    </row>
    <row r="24" spans="1:7" ht="12.75" customHeight="1">
      <c r="A24" s="68"/>
      <c r="B24" s="118" t="s">
        <v>63</v>
      </c>
      <c r="C24" s="78" t="s">
        <v>20</v>
      </c>
      <c r="D24" s="121">
        <v>0.5</v>
      </c>
      <c r="E24" s="78" t="s">
        <v>105</v>
      </c>
      <c r="F24" s="79">
        <v>20000</v>
      </c>
      <c r="G24" s="79">
        <f t="shared" ref="G24:G26" si="0">(D24*F24)</f>
        <v>10000</v>
      </c>
    </row>
    <row r="25" spans="1:7" ht="12.75" customHeight="1">
      <c r="A25" s="68"/>
      <c r="B25" s="118" t="s">
        <v>64</v>
      </c>
      <c r="C25" s="78" t="s">
        <v>20</v>
      </c>
      <c r="D25" s="121">
        <v>0.5</v>
      </c>
      <c r="E25" s="78" t="s">
        <v>106</v>
      </c>
      <c r="F25" s="79">
        <v>20000</v>
      </c>
      <c r="G25" s="79">
        <f t="shared" si="0"/>
        <v>10000</v>
      </c>
    </row>
    <row r="26" spans="1:7" ht="12.75" customHeight="1">
      <c r="A26" s="68"/>
      <c r="B26" s="127" t="s">
        <v>57</v>
      </c>
      <c r="C26" s="85" t="s">
        <v>20</v>
      </c>
      <c r="D26" s="129">
        <v>10</v>
      </c>
      <c r="E26" s="85" t="s">
        <v>107</v>
      </c>
      <c r="F26" s="88">
        <v>20000</v>
      </c>
      <c r="G26" s="88">
        <f t="shared" si="0"/>
        <v>200000</v>
      </c>
    </row>
    <row r="27" spans="1:7" ht="12.75" customHeight="1">
      <c r="A27" s="33"/>
      <c r="B27" s="131" t="s">
        <v>21</v>
      </c>
      <c r="C27" s="132"/>
      <c r="D27" s="132"/>
      <c r="E27" s="132"/>
      <c r="F27" s="133"/>
      <c r="G27" s="134">
        <f>SUM(G21:G26)</f>
        <v>480000</v>
      </c>
    </row>
    <row r="28" spans="1:7" ht="12" customHeight="1">
      <c r="A28" s="2"/>
      <c r="B28" s="75"/>
      <c r="C28" s="77"/>
      <c r="D28" s="77"/>
      <c r="E28" s="77"/>
      <c r="F28" s="130"/>
      <c r="G28" s="130"/>
    </row>
    <row r="29" spans="1:7" ht="12" customHeight="1">
      <c r="A29" s="4"/>
      <c r="B29" s="14" t="s">
        <v>22</v>
      </c>
      <c r="C29" s="15"/>
      <c r="D29" s="16"/>
      <c r="E29" s="16"/>
      <c r="F29" s="17"/>
      <c r="G29" s="17"/>
    </row>
    <row r="30" spans="1:7" ht="24" customHeight="1">
      <c r="A30" s="4"/>
      <c r="B30" s="122" t="s">
        <v>14</v>
      </c>
      <c r="C30" s="123" t="s">
        <v>15</v>
      </c>
      <c r="D30" s="123" t="s">
        <v>16</v>
      </c>
      <c r="E30" s="122" t="s">
        <v>17</v>
      </c>
      <c r="F30" s="123" t="s">
        <v>18</v>
      </c>
      <c r="G30" s="122" t="s">
        <v>19</v>
      </c>
    </row>
    <row r="31" spans="1:7" ht="12" customHeight="1">
      <c r="A31" s="4"/>
      <c r="B31" s="124"/>
      <c r="C31" s="125"/>
      <c r="D31" s="125"/>
      <c r="E31" s="125"/>
      <c r="F31" s="124"/>
      <c r="G31" s="124"/>
    </row>
    <row r="32" spans="1:7" ht="12" customHeight="1">
      <c r="A32" s="4"/>
      <c r="B32" s="135" t="s">
        <v>23</v>
      </c>
      <c r="C32" s="21"/>
      <c r="D32" s="21"/>
      <c r="E32" s="21"/>
      <c r="F32" s="22"/>
      <c r="G32" s="22"/>
    </row>
    <row r="33" spans="1:11" ht="12" customHeight="1">
      <c r="A33" s="2"/>
      <c r="B33" s="18"/>
      <c r="C33" s="19"/>
      <c r="D33" s="19"/>
      <c r="E33" s="19"/>
      <c r="F33" s="20"/>
      <c r="G33" s="20"/>
    </row>
    <row r="34" spans="1:11" ht="12" customHeight="1">
      <c r="A34" s="4"/>
      <c r="B34" s="14" t="s">
        <v>24</v>
      </c>
      <c r="C34" s="15"/>
      <c r="D34" s="16"/>
      <c r="E34" s="16"/>
      <c r="F34" s="17"/>
      <c r="G34" s="17"/>
    </row>
    <row r="35" spans="1:11" ht="24" customHeight="1">
      <c r="A35" s="4"/>
      <c r="B35" s="122" t="s">
        <v>14</v>
      </c>
      <c r="C35" s="122" t="s">
        <v>15</v>
      </c>
      <c r="D35" s="122" t="s">
        <v>16</v>
      </c>
      <c r="E35" s="122" t="s">
        <v>17</v>
      </c>
      <c r="F35" s="123" t="s">
        <v>18</v>
      </c>
      <c r="G35" s="122" t="s">
        <v>19</v>
      </c>
    </row>
    <row r="36" spans="1:11" ht="12.75" customHeight="1">
      <c r="A36" s="33"/>
      <c r="B36" s="117" t="s">
        <v>65</v>
      </c>
      <c r="C36" s="83" t="s">
        <v>84</v>
      </c>
      <c r="D36" s="120">
        <v>0.4</v>
      </c>
      <c r="E36" s="83" t="s">
        <v>95</v>
      </c>
      <c r="F36" s="84">
        <v>125000</v>
      </c>
      <c r="G36" s="84">
        <f>D36*F36</f>
        <v>50000</v>
      </c>
    </row>
    <row r="37" spans="1:11" ht="12.75" customHeight="1">
      <c r="A37" s="33"/>
      <c r="B37" s="118" t="s">
        <v>109</v>
      </c>
      <c r="C37" s="78" t="s">
        <v>84</v>
      </c>
      <c r="D37" s="121">
        <v>0.8</v>
      </c>
      <c r="E37" s="78" t="s">
        <v>96</v>
      </c>
      <c r="F37" s="79">
        <v>125000</v>
      </c>
      <c r="G37" s="79">
        <f t="shared" ref="G37:G43" si="1">D37*F37</f>
        <v>100000</v>
      </c>
    </row>
    <row r="38" spans="1:11" ht="12.75" customHeight="1">
      <c r="A38" s="33"/>
      <c r="B38" s="118" t="s">
        <v>66</v>
      </c>
      <c r="C38" s="78" t="s">
        <v>84</v>
      </c>
      <c r="D38" s="121">
        <v>0.5</v>
      </c>
      <c r="E38" s="78" t="s">
        <v>89</v>
      </c>
      <c r="F38" s="126">
        <v>125000</v>
      </c>
      <c r="G38" s="79">
        <f t="shared" si="1"/>
        <v>62500</v>
      </c>
    </row>
    <row r="39" spans="1:11" ht="12.75" customHeight="1">
      <c r="A39" s="33"/>
      <c r="B39" s="118" t="s">
        <v>108</v>
      </c>
      <c r="C39" s="78" t="s">
        <v>84</v>
      </c>
      <c r="D39" s="121">
        <v>0.2</v>
      </c>
      <c r="E39" s="78" t="s">
        <v>97</v>
      </c>
      <c r="F39" s="79">
        <v>125000</v>
      </c>
      <c r="G39" s="79">
        <f t="shared" si="1"/>
        <v>25000</v>
      </c>
    </row>
    <row r="40" spans="1:11" ht="12.75" customHeight="1">
      <c r="A40" s="33"/>
      <c r="B40" s="118" t="s">
        <v>68</v>
      </c>
      <c r="C40" s="78" t="s">
        <v>84</v>
      </c>
      <c r="D40" s="121">
        <v>0.4</v>
      </c>
      <c r="E40" s="78" t="s">
        <v>98</v>
      </c>
      <c r="F40" s="79">
        <v>125000</v>
      </c>
      <c r="G40" s="79">
        <f t="shared" si="1"/>
        <v>50000</v>
      </c>
    </row>
    <row r="41" spans="1:11" ht="12.75" customHeight="1">
      <c r="A41" s="33"/>
      <c r="B41" s="118" t="s">
        <v>69</v>
      </c>
      <c r="C41" s="78" t="s">
        <v>84</v>
      </c>
      <c r="D41" s="121">
        <v>0.125</v>
      </c>
      <c r="E41" s="78" t="s">
        <v>99</v>
      </c>
      <c r="F41" s="79">
        <v>125000</v>
      </c>
      <c r="G41" s="79">
        <f t="shared" si="1"/>
        <v>15625</v>
      </c>
    </row>
    <row r="42" spans="1:11" ht="12.75" customHeight="1">
      <c r="A42" s="33"/>
      <c r="B42" s="118" t="s">
        <v>64</v>
      </c>
      <c r="C42" s="78" t="s">
        <v>84</v>
      </c>
      <c r="D42" s="121">
        <v>0.5</v>
      </c>
      <c r="E42" s="78" t="s">
        <v>90</v>
      </c>
      <c r="F42" s="79">
        <v>125000</v>
      </c>
      <c r="G42" s="79">
        <f t="shared" si="1"/>
        <v>62500</v>
      </c>
    </row>
    <row r="43" spans="1:11" ht="12.75" customHeight="1">
      <c r="A43" s="33"/>
      <c r="B43" s="118" t="s">
        <v>67</v>
      </c>
      <c r="C43" s="78" t="s">
        <v>84</v>
      </c>
      <c r="D43" s="121">
        <v>0.3</v>
      </c>
      <c r="E43" s="78" t="s">
        <v>100</v>
      </c>
      <c r="F43" s="79">
        <v>125000</v>
      </c>
      <c r="G43" s="79">
        <f t="shared" si="1"/>
        <v>37500</v>
      </c>
    </row>
    <row r="44" spans="1:11" ht="12.75" customHeight="1">
      <c r="A44" s="33"/>
      <c r="B44" s="127"/>
      <c r="C44" s="85"/>
      <c r="D44" s="86"/>
      <c r="E44" s="87"/>
      <c r="F44" s="88"/>
      <c r="G44" s="88"/>
    </row>
    <row r="45" spans="1:11" ht="12.75" customHeight="1">
      <c r="A45" s="4"/>
      <c r="B45" s="135" t="s">
        <v>25</v>
      </c>
      <c r="C45" s="21"/>
      <c r="D45" s="21"/>
      <c r="E45" s="21"/>
      <c r="F45" s="22"/>
      <c r="G45" s="128">
        <f>SUM(G36:G44)</f>
        <v>403125</v>
      </c>
    </row>
    <row r="46" spans="1:11" ht="12" customHeight="1">
      <c r="A46" s="2"/>
      <c r="B46" s="18"/>
      <c r="C46" s="19"/>
      <c r="D46" s="19"/>
      <c r="E46" s="19"/>
      <c r="F46" s="20"/>
      <c r="G46" s="20"/>
    </row>
    <row r="47" spans="1:11" ht="12" customHeight="1">
      <c r="A47" s="4"/>
      <c r="B47" s="14" t="s">
        <v>26</v>
      </c>
      <c r="C47" s="15"/>
      <c r="D47" s="16"/>
      <c r="E47" s="16"/>
      <c r="F47" s="17"/>
      <c r="G47" s="17"/>
    </row>
    <row r="48" spans="1:11" ht="24" customHeight="1">
      <c r="A48" s="4"/>
      <c r="B48" s="123" t="s">
        <v>27</v>
      </c>
      <c r="C48" s="123" t="s">
        <v>28</v>
      </c>
      <c r="D48" s="123" t="s">
        <v>29</v>
      </c>
      <c r="E48" s="123" t="s">
        <v>17</v>
      </c>
      <c r="F48" s="123" t="s">
        <v>18</v>
      </c>
      <c r="G48" s="123" t="s">
        <v>19</v>
      </c>
      <c r="K48" s="67"/>
    </row>
    <row r="49" spans="1:11" ht="12.75" customHeight="1">
      <c r="A49" s="33"/>
      <c r="B49" s="136" t="s">
        <v>70</v>
      </c>
      <c r="C49" s="101"/>
      <c r="D49" s="101"/>
      <c r="E49" s="137"/>
      <c r="F49" s="101"/>
      <c r="G49" s="101"/>
      <c r="K49" s="67"/>
    </row>
    <row r="50" spans="1:11" ht="12.75" customHeight="1">
      <c r="A50" s="33"/>
      <c r="B50" s="90" t="s">
        <v>94</v>
      </c>
      <c r="C50" s="91" t="s">
        <v>58</v>
      </c>
      <c r="D50" s="92">
        <v>15</v>
      </c>
      <c r="E50" s="91" t="s">
        <v>113</v>
      </c>
      <c r="F50" s="92">
        <v>40000</v>
      </c>
      <c r="G50" s="138">
        <f>D50*F50</f>
        <v>600000</v>
      </c>
      <c r="K50" s="67"/>
    </row>
    <row r="51" spans="1:11" ht="12.75" customHeight="1">
      <c r="A51" s="33"/>
      <c r="B51" s="93" t="s">
        <v>71</v>
      </c>
      <c r="C51" s="89"/>
      <c r="D51" s="89"/>
      <c r="E51" s="89"/>
      <c r="F51" s="89"/>
      <c r="G51" s="139"/>
      <c r="K51" s="67"/>
    </row>
    <row r="52" spans="1:11" ht="12.75" customHeight="1">
      <c r="A52" s="33"/>
      <c r="B52" s="118" t="s">
        <v>75</v>
      </c>
      <c r="C52" s="94" t="s">
        <v>58</v>
      </c>
      <c r="D52" s="95">
        <v>500</v>
      </c>
      <c r="E52" s="94" t="s">
        <v>106</v>
      </c>
      <c r="F52" s="96">
        <v>392</v>
      </c>
      <c r="G52" s="140">
        <f>(D52*F52)</f>
        <v>196000</v>
      </c>
    </row>
    <row r="53" spans="1:11" ht="12.75" customHeight="1">
      <c r="A53" s="33"/>
      <c r="B53" s="118" t="s">
        <v>76</v>
      </c>
      <c r="C53" s="94" t="s">
        <v>58</v>
      </c>
      <c r="D53" s="95">
        <v>500</v>
      </c>
      <c r="E53" s="94" t="s">
        <v>110</v>
      </c>
      <c r="F53" s="96">
        <v>440</v>
      </c>
      <c r="G53" s="140">
        <f>(D53*F53)</f>
        <v>220000</v>
      </c>
    </row>
    <row r="54" spans="1:11" ht="12.75" customHeight="1">
      <c r="A54" s="33"/>
      <c r="B54" s="97" t="s">
        <v>72</v>
      </c>
      <c r="C54" s="94"/>
      <c r="D54" s="95"/>
      <c r="E54" s="94"/>
      <c r="F54" s="96"/>
      <c r="G54" s="140">
        <f t="shared" ref="G54:G60" si="2">(D54*F54)</f>
        <v>0</v>
      </c>
    </row>
    <row r="55" spans="1:11" ht="12.75" customHeight="1">
      <c r="A55" s="33"/>
      <c r="B55" s="100" t="s">
        <v>77</v>
      </c>
      <c r="C55" s="98" t="s">
        <v>114</v>
      </c>
      <c r="D55" s="99">
        <v>2</v>
      </c>
      <c r="E55" s="94" t="s">
        <v>111</v>
      </c>
      <c r="F55" s="96">
        <v>12000</v>
      </c>
      <c r="G55" s="140">
        <f t="shared" si="2"/>
        <v>24000</v>
      </c>
    </row>
    <row r="56" spans="1:11" ht="12.75" customHeight="1">
      <c r="A56" s="33"/>
      <c r="B56" s="100" t="s">
        <v>78</v>
      </c>
      <c r="C56" s="98" t="s">
        <v>114</v>
      </c>
      <c r="D56" s="99">
        <v>1</v>
      </c>
      <c r="E56" s="94" t="s">
        <v>111</v>
      </c>
      <c r="F56" s="96">
        <v>36000</v>
      </c>
      <c r="G56" s="140">
        <f t="shared" si="2"/>
        <v>36000</v>
      </c>
    </row>
    <row r="57" spans="1:11" ht="12.75" customHeight="1">
      <c r="A57" s="33"/>
      <c r="B57" s="97" t="s">
        <v>73</v>
      </c>
      <c r="C57" s="98"/>
      <c r="D57" s="99"/>
      <c r="E57" s="98"/>
      <c r="F57" s="96"/>
      <c r="G57" s="140">
        <f t="shared" si="2"/>
        <v>0</v>
      </c>
    </row>
    <row r="58" spans="1:11" ht="12.75" customHeight="1">
      <c r="A58" s="33"/>
      <c r="B58" s="100" t="s">
        <v>79</v>
      </c>
      <c r="C58" s="98" t="s">
        <v>114</v>
      </c>
      <c r="D58" s="99">
        <v>2</v>
      </c>
      <c r="E58" s="98" t="s">
        <v>112</v>
      </c>
      <c r="F58" s="96">
        <v>43000</v>
      </c>
      <c r="G58" s="140">
        <f t="shared" si="2"/>
        <v>86000</v>
      </c>
    </row>
    <row r="59" spans="1:11" ht="12.75" customHeight="1">
      <c r="A59" s="33"/>
      <c r="B59" s="97" t="s">
        <v>74</v>
      </c>
      <c r="C59" s="94"/>
      <c r="D59" s="95"/>
      <c r="E59" s="94"/>
      <c r="F59" s="96"/>
      <c r="G59" s="140">
        <f t="shared" si="2"/>
        <v>0</v>
      </c>
    </row>
    <row r="60" spans="1:11" ht="12.75" customHeight="1">
      <c r="A60" s="33"/>
      <c r="B60" s="143" t="s">
        <v>80</v>
      </c>
      <c r="C60" s="102" t="s">
        <v>114</v>
      </c>
      <c r="D60" s="103">
        <v>4</v>
      </c>
      <c r="E60" s="102" t="s">
        <v>93</v>
      </c>
      <c r="F60" s="104">
        <v>9000</v>
      </c>
      <c r="G60" s="144">
        <f t="shared" si="2"/>
        <v>36000</v>
      </c>
    </row>
    <row r="61" spans="1:11" ht="13.5" customHeight="1">
      <c r="A61" s="4"/>
      <c r="B61" s="135" t="s">
        <v>30</v>
      </c>
      <c r="C61" s="21"/>
      <c r="D61" s="21"/>
      <c r="E61" s="21"/>
      <c r="F61" s="22"/>
      <c r="G61" s="128">
        <f>SUM(G49:G60)</f>
        <v>1198000</v>
      </c>
    </row>
    <row r="62" spans="1:11" ht="12" customHeight="1">
      <c r="A62" s="2"/>
      <c r="B62" s="18"/>
      <c r="C62" s="19"/>
      <c r="D62" s="19"/>
      <c r="E62" s="23"/>
      <c r="F62" s="20"/>
      <c r="G62" s="20"/>
    </row>
    <row r="63" spans="1:11" ht="12" customHeight="1">
      <c r="A63" s="4"/>
      <c r="B63" s="14" t="s">
        <v>31</v>
      </c>
      <c r="C63" s="15"/>
      <c r="D63" s="16"/>
      <c r="E63" s="16"/>
      <c r="F63" s="17"/>
      <c r="G63" s="17"/>
    </row>
    <row r="64" spans="1:11" ht="24" customHeight="1">
      <c r="A64" s="4"/>
      <c r="B64" s="122" t="s">
        <v>32</v>
      </c>
      <c r="C64" s="123" t="s">
        <v>28</v>
      </c>
      <c r="D64" s="123" t="s">
        <v>29</v>
      </c>
      <c r="E64" s="122" t="s">
        <v>17</v>
      </c>
      <c r="F64" s="123" t="s">
        <v>18</v>
      </c>
      <c r="G64" s="122" t="s">
        <v>19</v>
      </c>
    </row>
    <row r="65" spans="1:7" ht="12.75" customHeight="1">
      <c r="A65" s="13"/>
      <c r="B65" s="165" t="s">
        <v>81</v>
      </c>
      <c r="C65" s="166" t="s">
        <v>82</v>
      </c>
      <c r="D65" s="167">
        <v>1</v>
      </c>
      <c r="E65" s="168" t="s">
        <v>83</v>
      </c>
      <c r="F65" s="169">
        <v>30000</v>
      </c>
      <c r="G65" s="167">
        <f>(D65*F65)</f>
        <v>30000</v>
      </c>
    </row>
    <row r="66" spans="1:7" ht="13.5" customHeight="1">
      <c r="A66" s="4"/>
      <c r="B66" s="135" t="s">
        <v>33</v>
      </c>
      <c r="C66" s="141"/>
      <c r="D66" s="141"/>
      <c r="E66" s="141"/>
      <c r="F66" s="142"/>
      <c r="G66" s="128">
        <f>SUM(G65)</f>
        <v>30000</v>
      </c>
    </row>
    <row r="67" spans="1:7" ht="12" customHeight="1">
      <c r="A67" s="2"/>
      <c r="B67" s="36"/>
      <c r="C67" s="36"/>
      <c r="D67" s="36"/>
      <c r="E67" s="36"/>
      <c r="F67" s="37"/>
      <c r="G67" s="37"/>
    </row>
    <row r="68" spans="1:7" ht="12" customHeight="1">
      <c r="A68" s="33"/>
      <c r="B68" s="38" t="s">
        <v>34</v>
      </c>
      <c r="C68" s="39"/>
      <c r="D68" s="39"/>
      <c r="E68" s="39"/>
      <c r="F68" s="39"/>
      <c r="G68" s="105">
        <f>G27+G45+G61+G66</f>
        <v>2111125</v>
      </c>
    </row>
    <row r="69" spans="1:7" ht="12" customHeight="1">
      <c r="A69" s="33"/>
      <c r="B69" s="40" t="s">
        <v>35</v>
      </c>
      <c r="C69" s="25"/>
      <c r="D69" s="25"/>
      <c r="E69" s="25"/>
      <c r="F69" s="25"/>
      <c r="G69" s="106">
        <f>G68*0.05</f>
        <v>105556.25</v>
      </c>
    </row>
    <row r="70" spans="1:7" ht="12" customHeight="1">
      <c r="A70" s="33"/>
      <c r="B70" s="41" t="s">
        <v>36</v>
      </c>
      <c r="C70" s="24"/>
      <c r="D70" s="24"/>
      <c r="E70" s="24"/>
      <c r="F70" s="24"/>
      <c r="G70" s="107">
        <f>G69+G68</f>
        <v>2216681.25</v>
      </c>
    </row>
    <row r="71" spans="1:7" ht="12" customHeight="1">
      <c r="A71" s="33"/>
      <c r="B71" s="40" t="s">
        <v>37</v>
      </c>
      <c r="C71" s="25"/>
      <c r="D71" s="25"/>
      <c r="E71" s="25"/>
      <c r="F71" s="25"/>
      <c r="G71" s="106">
        <f>G12</f>
        <v>3600000</v>
      </c>
    </row>
    <row r="72" spans="1:7" ht="12" customHeight="1">
      <c r="A72" s="33"/>
      <c r="B72" s="42" t="s">
        <v>38</v>
      </c>
      <c r="C72" s="108"/>
      <c r="D72" s="108"/>
      <c r="E72" s="108"/>
      <c r="F72" s="108"/>
      <c r="G72" s="109">
        <f>G71-G70</f>
        <v>1383318.75</v>
      </c>
    </row>
    <row r="73" spans="1:7" ht="12" customHeight="1">
      <c r="A73" s="33"/>
      <c r="B73" s="34" t="s">
        <v>39</v>
      </c>
      <c r="C73" s="35"/>
      <c r="D73" s="35"/>
      <c r="E73" s="35"/>
      <c r="F73" s="35"/>
      <c r="G73" s="30"/>
    </row>
    <row r="74" spans="1:7" ht="12.75" customHeight="1" thickBot="1">
      <c r="A74" s="33"/>
      <c r="B74" s="43"/>
      <c r="C74" s="35"/>
      <c r="D74" s="35"/>
      <c r="E74" s="35"/>
      <c r="F74" s="35"/>
      <c r="G74" s="30"/>
    </row>
    <row r="75" spans="1:7" ht="12" customHeight="1">
      <c r="A75" s="33"/>
      <c r="B75" s="54" t="s">
        <v>40</v>
      </c>
      <c r="C75" s="55"/>
      <c r="D75" s="55"/>
      <c r="E75" s="55"/>
      <c r="F75" s="56"/>
      <c r="G75" s="30"/>
    </row>
    <row r="76" spans="1:7" ht="12" customHeight="1">
      <c r="A76" s="33"/>
      <c r="B76" s="57" t="s">
        <v>41</v>
      </c>
      <c r="C76" s="32"/>
      <c r="D76" s="32"/>
      <c r="E76" s="32"/>
      <c r="F76" s="58"/>
      <c r="G76" s="30"/>
    </row>
    <row r="77" spans="1:7" ht="12" customHeight="1">
      <c r="A77" s="33"/>
      <c r="B77" s="57" t="s">
        <v>42</v>
      </c>
      <c r="C77" s="32"/>
      <c r="D77" s="32"/>
      <c r="E77" s="32"/>
      <c r="F77" s="58"/>
      <c r="G77" s="30"/>
    </row>
    <row r="78" spans="1:7" ht="12" customHeight="1">
      <c r="A78" s="33"/>
      <c r="B78" s="57" t="s">
        <v>43</v>
      </c>
      <c r="C78" s="32"/>
      <c r="D78" s="32"/>
      <c r="E78" s="32"/>
      <c r="F78" s="58"/>
      <c r="G78" s="30"/>
    </row>
    <row r="79" spans="1:7" ht="12" customHeight="1">
      <c r="A79" s="33"/>
      <c r="B79" s="57" t="s">
        <v>44</v>
      </c>
      <c r="C79" s="32"/>
      <c r="D79" s="32"/>
      <c r="E79" s="32"/>
      <c r="F79" s="58"/>
      <c r="G79" s="30"/>
    </row>
    <row r="80" spans="1:7" ht="12" customHeight="1">
      <c r="A80" s="33"/>
      <c r="B80" s="57" t="s">
        <v>45</v>
      </c>
      <c r="C80" s="32"/>
      <c r="D80" s="32"/>
      <c r="E80" s="32"/>
      <c r="F80" s="58"/>
      <c r="G80" s="30"/>
    </row>
    <row r="81" spans="1:7" ht="12.75" customHeight="1" thickBot="1">
      <c r="A81" s="33"/>
      <c r="B81" s="59" t="s">
        <v>46</v>
      </c>
      <c r="C81" s="60"/>
      <c r="D81" s="60"/>
      <c r="E81" s="60"/>
      <c r="F81" s="61"/>
      <c r="G81" s="30"/>
    </row>
    <row r="82" spans="1:7" ht="12.75" customHeight="1">
      <c r="A82" s="33"/>
      <c r="B82" s="52"/>
      <c r="C82" s="32"/>
      <c r="D82" s="32"/>
      <c r="E82" s="32"/>
      <c r="F82" s="32"/>
      <c r="G82" s="30"/>
    </row>
    <row r="83" spans="1:7" ht="15" customHeight="1" thickBot="1">
      <c r="A83" s="33"/>
      <c r="B83" s="145" t="s">
        <v>47</v>
      </c>
      <c r="C83" s="146"/>
      <c r="D83" s="51"/>
      <c r="E83" s="27"/>
      <c r="F83" s="27"/>
      <c r="G83" s="30"/>
    </row>
    <row r="84" spans="1:7" ht="12" customHeight="1">
      <c r="A84" s="33"/>
      <c r="B84" s="45" t="s">
        <v>32</v>
      </c>
      <c r="C84" s="170" t="s">
        <v>48</v>
      </c>
      <c r="D84" s="46" t="s">
        <v>49</v>
      </c>
      <c r="E84" s="27"/>
      <c r="F84" s="27"/>
      <c r="G84" s="30"/>
    </row>
    <row r="85" spans="1:7" ht="12" customHeight="1">
      <c r="A85" s="33"/>
      <c r="B85" s="47" t="s">
        <v>50</v>
      </c>
      <c r="C85" s="110">
        <f>G27</f>
        <v>480000</v>
      </c>
      <c r="D85" s="48">
        <f>(C85/C91)</f>
        <v>0.21653992877866404</v>
      </c>
      <c r="E85" s="27"/>
      <c r="F85" s="27"/>
      <c r="G85" s="30"/>
    </row>
    <row r="86" spans="1:7" ht="12" customHeight="1">
      <c r="A86" s="33"/>
      <c r="B86" s="47" t="s">
        <v>51</v>
      </c>
      <c r="C86" s="111">
        <v>0</v>
      </c>
      <c r="D86" s="48">
        <v>0</v>
      </c>
      <c r="E86" s="27"/>
      <c r="F86" s="27"/>
      <c r="G86" s="30"/>
    </row>
    <row r="87" spans="1:7" ht="12" customHeight="1">
      <c r="A87" s="33"/>
      <c r="B87" s="47" t="s">
        <v>52</v>
      </c>
      <c r="C87" s="110">
        <f>G45</f>
        <v>403125</v>
      </c>
      <c r="D87" s="48">
        <f>(C87/C91)</f>
        <v>0.18185970581020613</v>
      </c>
      <c r="E87" s="27"/>
      <c r="F87" s="27"/>
      <c r="G87" s="30"/>
    </row>
    <row r="88" spans="1:7" ht="12" customHeight="1">
      <c r="A88" s="33"/>
      <c r="B88" s="47" t="s">
        <v>27</v>
      </c>
      <c r="C88" s="110">
        <f>G61</f>
        <v>1198000</v>
      </c>
      <c r="D88" s="48">
        <f>(C88/C91)</f>
        <v>0.54044757224341566</v>
      </c>
      <c r="E88" s="27"/>
      <c r="F88" s="27"/>
      <c r="G88" s="30"/>
    </row>
    <row r="89" spans="1:7" ht="12" customHeight="1">
      <c r="A89" s="33"/>
      <c r="B89" s="47" t="s">
        <v>53</v>
      </c>
      <c r="C89" s="112">
        <f>G66</f>
        <v>30000</v>
      </c>
      <c r="D89" s="48">
        <f>(C89/C91)</f>
        <v>1.3533745548666503E-2</v>
      </c>
      <c r="E89" s="29"/>
      <c r="F89" s="29"/>
      <c r="G89" s="30"/>
    </row>
    <row r="90" spans="1:7" ht="12" customHeight="1">
      <c r="A90" s="33"/>
      <c r="B90" s="47" t="s">
        <v>54</v>
      </c>
      <c r="C90" s="112">
        <f>G69</f>
        <v>105556.25</v>
      </c>
      <c r="D90" s="48">
        <f>(C90/C91)</f>
        <v>4.7619047619047616E-2</v>
      </c>
      <c r="E90" s="29"/>
      <c r="F90" s="29"/>
      <c r="G90" s="30"/>
    </row>
    <row r="91" spans="1:7" ht="12.75" customHeight="1" thickBot="1">
      <c r="A91" s="33"/>
      <c r="B91" s="49" t="s">
        <v>55</v>
      </c>
      <c r="C91" s="113">
        <f>SUM(C85:C90)</f>
        <v>2216681.25</v>
      </c>
      <c r="D91" s="50">
        <f>SUM(D85:D90)</f>
        <v>1</v>
      </c>
      <c r="E91" s="29"/>
      <c r="F91" s="29"/>
      <c r="G91" s="30"/>
    </row>
    <row r="92" spans="1:7" ht="12" customHeight="1">
      <c r="A92" s="33"/>
      <c r="B92" s="43"/>
      <c r="C92" s="35"/>
      <c r="D92" s="35"/>
      <c r="E92" s="35"/>
      <c r="F92" s="35"/>
      <c r="G92" s="30"/>
    </row>
    <row r="93" spans="1:7" ht="12.75" customHeight="1">
      <c r="A93" s="33"/>
      <c r="B93" s="44"/>
      <c r="C93" s="35"/>
      <c r="D93" s="35"/>
      <c r="E93" s="35"/>
      <c r="F93" s="35"/>
      <c r="G93" s="30"/>
    </row>
    <row r="94" spans="1:7" ht="12" customHeight="1" thickBot="1">
      <c r="A94" s="26"/>
      <c r="B94" s="63"/>
      <c r="C94" s="64" t="s">
        <v>119</v>
      </c>
      <c r="D94" s="65"/>
      <c r="E94" s="66"/>
      <c r="F94" s="28"/>
      <c r="G94" s="30"/>
    </row>
    <row r="95" spans="1:7" ht="12" customHeight="1">
      <c r="A95" s="70"/>
      <c r="B95" s="171" t="s">
        <v>117</v>
      </c>
      <c r="C95" s="114">
        <v>25000</v>
      </c>
      <c r="D95" s="114">
        <v>30000</v>
      </c>
      <c r="E95" s="115">
        <v>35000</v>
      </c>
      <c r="F95" s="62"/>
      <c r="G95" s="31"/>
    </row>
    <row r="96" spans="1:7" ht="12.75" customHeight="1" thickBot="1">
      <c r="A96" s="70"/>
      <c r="B96" s="49" t="s">
        <v>118</v>
      </c>
      <c r="C96" s="116">
        <f>(G70/C95)</f>
        <v>88.667249999999996</v>
      </c>
      <c r="D96" s="116">
        <f>G70/D95</f>
        <v>73.889375000000001</v>
      </c>
      <c r="E96" s="116">
        <f>G70/E95</f>
        <v>63.333750000000002</v>
      </c>
      <c r="F96" s="62"/>
      <c r="G96" s="31"/>
    </row>
    <row r="97" spans="1:7" ht="15.6" customHeight="1">
      <c r="A97" s="33"/>
      <c r="B97" s="53" t="s">
        <v>56</v>
      </c>
      <c r="C97" s="32"/>
      <c r="D97" s="32"/>
      <c r="E97" s="32"/>
      <c r="F97" s="32"/>
      <c r="G97" s="32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2021-03-23T17:38:57Z</dcterms:modified>
</cp:coreProperties>
</file>