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DOÑIHUE\"/>
    </mc:Choice>
  </mc:AlternateContent>
  <bookViews>
    <workbookView xWindow="0" yWindow="0" windowWidth="14010" windowHeight="12015"/>
  </bookViews>
  <sheets>
    <sheet name="Maí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1" l="1"/>
  <c r="B89" i="1"/>
  <c r="B88" i="1"/>
  <c r="B87" i="1"/>
  <c r="B86" i="1" l="1"/>
  <c r="F11" i="1" l="1"/>
  <c r="F61" i="1" l="1"/>
  <c r="F56" i="1"/>
  <c r="F33" i="1" l="1"/>
  <c r="F34" i="1"/>
  <c r="F35" i="1"/>
  <c r="F36" i="1"/>
  <c r="F37" i="1"/>
  <c r="F38" i="1"/>
  <c r="F39" i="1"/>
  <c r="F40" i="1"/>
  <c r="F41" i="1"/>
  <c r="F42" i="1"/>
  <c r="F43" i="1"/>
  <c r="F44" i="1"/>
  <c r="F45" i="1"/>
  <c r="F32" i="1" l="1"/>
  <c r="F66" i="1" l="1"/>
  <c r="F67" i="1" s="1"/>
  <c r="F60" i="1"/>
  <c r="F58" i="1"/>
  <c r="F57" i="1"/>
  <c r="F54" i="1"/>
  <c r="F53" i="1"/>
  <c r="F51" i="1"/>
  <c r="F22" i="1"/>
  <c r="F21" i="1"/>
  <c r="F12" i="1"/>
  <c r="F72" i="1" s="1"/>
  <c r="F62" i="1" l="1"/>
  <c r="F23" i="1"/>
  <c r="F46" i="1"/>
  <c r="F69" i="1" l="1"/>
  <c r="F70" i="1" s="1"/>
  <c r="F71" i="1" l="1"/>
  <c r="B97" i="1" s="1"/>
  <c r="B91" i="1"/>
  <c r="D97" i="1" l="1"/>
  <c r="C97" i="1"/>
  <c r="F73" i="1"/>
  <c r="B92" i="1"/>
  <c r="C91" i="1" s="1"/>
  <c r="C89" i="1" l="1"/>
  <c r="C88" i="1"/>
  <c r="C90" i="1"/>
  <c r="C86" i="1"/>
  <c r="C92" i="1" l="1"/>
</calcChain>
</file>

<file path=xl/sharedStrings.xml><?xml version="1.0" encoding="utf-8"?>
<sst xmlns="http://schemas.openxmlformats.org/spreadsheetml/2006/main" count="172" uniqueCount="116">
  <si>
    <t>RUBRO O CULTIVO</t>
  </si>
  <si>
    <t>MAIZ GRANO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</si>
  <si>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</si>
  <si>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</si>
  <si>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</si>
  <si>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</si>
  <si>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</si>
  <si>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</si>
  <si>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</si>
  <si>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Libertador Bernardo O'Higgins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</si>
  <si>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</si>
  <si>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</si>
  <si>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</si>
  <si>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</si>
  <si>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</si>
  <si>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</si>
  <si>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</si>
  <si>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</si>
  <si>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</si>
  <si>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</si>
  <si>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</si>
  <si>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</si>
  <si>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</si>
  <si>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</si>
  <si>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</si>
  <si>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</si>
  <si>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</si>
  <si>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</si>
  <si>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Movimiento Insumos Siembra</t>
  </si>
  <si>
    <t>Riegos(11)</t>
  </si>
  <si>
    <t>Subtotal Jornadas Hombre</t>
  </si>
  <si>
    <t>JORNADAS ANIMAL</t>
  </si>
  <si>
    <t>Subtotal Jornadas Animal</t>
  </si>
  <si>
    <t>MAQUINARIA</t>
  </si>
  <si>
    <t>Picar Caña</t>
  </si>
  <si>
    <t>JM</t>
  </si>
  <si>
    <t>Mayo</t>
  </si>
  <si>
    <t>Aplicar Nitrogeno</t>
  </si>
  <si>
    <t>Aradura</t>
  </si>
  <si>
    <t>Rastraje(Incorp.Herbicida/Insecticida</t>
  </si>
  <si>
    <t>Septiembre-Octubre</t>
  </si>
  <si>
    <t>Aplicación Herb.Post Emergencia</t>
  </si>
  <si>
    <t>Octubre-Noviembre</t>
  </si>
  <si>
    <t>Acarreo Insumos</t>
  </si>
  <si>
    <t>Siembra y Fertilización</t>
  </si>
  <si>
    <t>Trazado Acequias</t>
  </si>
  <si>
    <t>Cultivador/Aporca/Fertilizaciòn Nitrògeno</t>
  </si>
  <si>
    <t>Noviembre-Diciembre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</si>
  <si>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</si>
  <si>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</si>
  <si>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</si>
  <si>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</si>
  <si>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</si>
  <si>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</si>
  <si>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</si>
  <si>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</si>
  <si>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</si>
  <si>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</si>
  <si>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</si>
  <si>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Urea Granulada</t>
  </si>
  <si>
    <t>Kg</t>
  </si>
  <si>
    <t>Mezcla Maicera</t>
  </si>
  <si>
    <t>kg</t>
  </si>
  <si>
    <t>Lt.</t>
  </si>
  <si>
    <t>Option Pro 32% WG(*)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</si>
  <si>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</si>
  <si>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</si>
  <si>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</si>
  <si>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</si>
  <si>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</si>
  <si>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</si>
  <si>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</si>
  <si>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</si>
  <si>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</si>
  <si>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</si>
  <si>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</si>
  <si>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</si>
  <si>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</si>
  <si>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</si>
  <si>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</si>
  <si>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</si>
  <si>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</si>
  <si>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</si>
  <si>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</si>
  <si>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</si>
  <si>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</si>
  <si>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</si>
  <si>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</si>
  <si>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</si>
  <si>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</si>
  <si>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</si>
  <si>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</si>
  <si>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</si>
  <si>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</si>
  <si>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Todas la comunas del Área</t>
  </si>
  <si>
    <t>Aplicación  Herbicida/insecticida</t>
  </si>
  <si>
    <t>Doñihue</t>
  </si>
  <si>
    <t xml:space="preserve">Pioneer  33Y74 </t>
  </si>
  <si>
    <t>Induce PH</t>
  </si>
  <si>
    <t>Gr</t>
  </si>
  <si>
    <t xml:space="preserve">Rastraje </t>
  </si>
  <si>
    <t>Traslados (flete)</t>
  </si>
  <si>
    <t>Abril de 2022</t>
  </si>
  <si>
    <t>3. Precio esperado por ventas corresponde a precio puesto Planta</t>
  </si>
  <si>
    <t>Octubre-febrero</t>
  </si>
  <si>
    <t>HERBICIDAS Y OTRO</t>
  </si>
  <si>
    <t>Primagram Gold 660 SC</t>
  </si>
  <si>
    <t>engeo</t>
  </si>
  <si>
    <t>dic-febrero</t>
  </si>
  <si>
    <t>Heladas - sequia- Lluvias extemporaneas</t>
  </si>
  <si>
    <t xml:space="preserve">Septiembre   </t>
  </si>
  <si>
    <t xml:space="preserve">Octubre- </t>
  </si>
  <si>
    <t>Abril</t>
  </si>
  <si>
    <t>Septiembre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</si>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</sst>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0">
    <xf numFmtId="0" fontId="0" fillId="0" borderId="0" xfId="0" applyFont="1" applyAlignment="1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wrapText="1"/>
    </xf>
    <xf numFmtId="49" fontId="1" fillId="2" borderId="17" xfId="0" applyNumberFormat="1" applyFont="1" applyFill="1" applyBorder="1" applyAlignment="1">
      <alignment horizontal="center" wrapText="1"/>
    </xf>
    <xf numFmtId="0" fontId="1" fillId="2" borderId="17" xfId="0" applyNumberFormat="1" applyFont="1" applyFill="1" applyBorder="1" applyAlignment="1">
      <alignment wrapText="1"/>
    </xf>
    <xf numFmtId="49" fontId="1" fillId="2" borderId="17" xfId="0" applyNumberFormat="1" applyFont="1" applyFill="1" applyBorder="1" applyAlignment="1">
      <alignment horizontal="right" wrapText="1"/>
    </xf>
    <xf numFmtId="3" fontId="1" fillId="2" borderId="17" xfId="0" applyNumberFormat="1" applyFont="1" applyFill="1" applyBorder="1" applyAlignment="1">
      <alignment horizontal="right" wrapText="1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1" fillId="2" borderId="17" xfId="0" applyNumberFormat="1" applyFont="1" applyFill="1" applyBorder="1" applyAlignment="1"/>
    <xf numFmtId="49" fontId="1" fillId="2" borderId="17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/>
    <xf numFmtId="3" fontId="1" fillId="2" borderId="17" xfId="0" applyNumberFormat="1" applyFont="1" applyFill="1" applyBorder="1" applyAlignment="1"/>
    <xf numFmtId="165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164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right" wrapText="1"/>
    </xf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49" fontId="5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/>
    <xf numFmtId="0" fontId="1" fillId="2" borderId="16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3" fontId="1" fillId="2" borderId="22" xfId="0" applyNumberFormat="1" applyFont="1" applyFill="1" applyBorder="1" applyAlignment="1"/>
    <xf numFmtId="49" fontId="5" fillId="5" borderId="23" xfId="0" applyNumberFormat="1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166" fontId="5" fillId="5" borderId="25" xfId="0" applyNumberFormat="1" applyFont="1" applyFill="1" applyBorder="1" applyAlignment="1">
      <alignment vertical="center"/>
    </xf>
    <xf numFmtId="49" fontId="5" fillId="3" borderId="26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6" fontId="5" fillId="3" borderId="27" xfId="0" applyNumberFormat="1" applyFont="1" applyFill="1" applyBorder="1" applyAlignment="1">
      <alignment vertical="center"/>
    </xf>
    <xf numFmtId="49" fontId="5" fillId="5" borderId="26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6" fontId="5" fillId="5" borderId="27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29" xfId="0" applyFont="1" applyFill="1" applyBorder="1" applyAlignment="1">
      <alignment vertical="center"/>
    </xf>
    <xf numFmtId="166" fontId="5" fillId="6" borderId="30" xfId="0" applyNumberFormat="1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6" fontId="5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9" borderId="40" xfId="0" applyFont="1" applyFill="1" applyBorder="1" applyAlignment="1"/>
    <xf numFmtId="0" fontId="1" fillId="7" borderId="20" xfId="0" applyFont="1" applyFill="1" applyBorder="1" applyAlignment="1"/>
    <xf numFmtId="49" fontId="3" fillId="8" borderId="31" xfId="0" applyNumberFormat="1" applyFont="1" applyFill="1" applyBorder="1" applyAlignment="1">
      <alignment vertical="center"/>
    </xf>
    <xf numFmtId="49" fontId="3" fillId="8" borderId="21" xfId="0" applyNumberFormat="1" applyFont="1" applyFill="1" applyBorder="1" applyAlignment="1">
      <alignment vertical="center"/>
    </xf>
    <xf numFmtId="49" fontId="1" fillId="8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7" fontId="3" fillId="2" borderId="5" xfId="0" applyNumberFormat="1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49" fontId="3" fillId="8" borderId="35" xfId="0" applyNumberFormat="1" applyFont="1" applyFill="1" applyBorder="1" applyAlignment="1">
      <alignment vertical="center"/>
    </xf>
    <xf numFmtId="167" fontId="3" fillId="8" borderId="36" xfId="0" applyNumberFormat="1" applyFont="1" applyFill="1" applyBorder="1" applyAlignment="1">
      <alignment vertical="center"/>
    </xf>
    <xf numFmtId="9" fontId="3" fillId="8" borderId="37" xfId="0" applyNumberFormat="1" applyFont="1" applyFill="1" applyBorder="1" applyAlignment="1">
      <alignment vertical="center"/>
    </xf>
    <xf numFmtId="0" fontId="5" fillId="9" borderId="19" xfId="0" applyFont="1" applyFill="1" applyBorder="1" applyAlignment="1">
      <alignment vertical="center"/>
    </xf>
    <xf numFmtId="49" fontId="8" fillId="9" borderId="20" xfId="0" applyNumberFormat="1" applyFont="1" applyFill="1" applyBorder="1" applyAlignment="1">
      <alignment vertical="center"/>
    </xf>
    <xf numFmtId="0" fontId="5" fillId="9" borderId="20" xfId="0" applyFont="1" applyFill="1" applyBorder="1" applyAlignment="1">
      <alignment vertical="center"/>
    </xf>
    <xf numFmtId="0" fontId="5" fillId="9" borderId="49" xfId="0" applyFont="1" applyFill="1" applyBorder="1" applyAlignment="1">
      <alignment vertical="center"/>
    </xf>
    <xf numFmtId="0" fontId="5" fillId="7" borderId="19" xfId="0" applyFont="1" applyFill="1" applyBorder="1" applyAlignment="1">
      <alignment vertical="center"/>
    </xf>
    <xf numFmtId="49" fontId="3" fillId="8" borderId="50" xfId="0" applyNumberFormat="1" applyFont="1" applyFill="1" applyBorder="1" applyAlignment="1">
      <alignment vertical="center"/>
    </xf>
    <xf numFmtId="0" fontId="3" fillId="8" borderId="51" xfId="0" applyNumberFormat="1" applyFont="1" applyFill="1" applyBorder="1" applyAlignment="1">
      <alignment vertical="center"/>
    </xf>
    <xf numFmtId="0" fontId="3" fillId="8" borderId="52" xfId="0" applyNumberFormat="1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166" fontId="3" fillId="2" borderId="20" xfId="0" applyNumberFormat="1" applyFont="1" applyFill="1" applyBorder="1" applyAlignment="1">
      <alignment vertical="center"/>
    </xf>
    <xf numFmtId="167" fontId="3" fillId="8" borderId="37" xfId="0" applyNumberFormat="1" applyFont="1" applyFill="1" applyBorder="1" applyAlignment="1">
      <alignment vertical="center"/>
    </xf>
    <xf numFmtId="168" fontId="1" fillId="2" borderId="5" xfId="0" applyNumberFormat="1" applyFont="1" applyFill="1" applyBorder="1" applyAlignment="1">
      <alignment horizontal="right"/>
    </xf>
    <xf numFmtId="49" fontId="8" fillId="9" borderId="38" xfId="0" applyNumberFormat="1" applyFont="1" applyFill="1" applyBorder="1" applyAlignment="1">
      <alignment vertical="center"/>
    </xf>
    <xf numFmtId="0" fontId="3" fillId="9" borderId="39" xfId="0" applyFont="1" applyFill="1" applyBorder="1" applyAlignment="1">
      <alignment vertical="center"/>
    </xf>
    <xf numFmtId="49" fontId="1" fillId="2" borderId="53" xfId="0" applyNumberFormat="1" applyFont="1" applyFill="1" applyBorder="1" applyAlignment="1">
      <alignment horizontal="left" wrapText="1"/>
    </xf>
    <xf numFmtId="49" fontId="1" fillId="2" borderId="54" xfId="0" applyNumberFormat="1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73269</xdr:rowOff>
    </xdr:from>
    <xdr:to>
      <xdr:col>6</xdr:col>
      <xdr:colOff>22252</xdr:colOff>
      <xdr:row>7</xdr:row>
      <xdr:rowOff>153864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69"/>
          <a:ext cx="5949733" cy="1414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8"/>
  <sheetViews>
    <sheetView showGridLines="0" tabSelected="1" topLeftCell="A18" zoomScale="130" zoomScaleNormal="130" workbookViewId="0">
      <selection activeCell="B91" sqref="B91"/>
    </sheetView>
  </sheetViews>
  <sheetFormatPr baseColWidth="10" defaultColWidth="10.85546875" defaultRowHeight="11.25" customHeight="1" x14ac:dyDescent="0.25"/>
  <cols>
    <col min="1" max="1" width="16.7109375" style="42" customWidth="1"/>
    <col min="2" max="2" width="19.42578125" style="42" customWidth="1"/>
    <col min="3" max="3" width="9.42578125" style="42" customWidth="1"/>
    <col min="4" max="4" width="14.42578125" style="42" customWidth="1"/>
    <col min="5" max="5" width="11" style="42" customWidth="1"/>
    <col min="6" max="6" width="17.85546875" style="42" customWidth="1"/>
    <col min="7" max="254" width="10.85546875" style="42" customWidth="1"/>
    <col min="255" max="16384" width="10.85546875" style="43"/>
  </cols>
  <sheetData>
    <row r="1" spans="1:6" ht="15" customHeight="1" x14ac:dyDescent="0.25">
      <c r="A1" s="41"/>
      <c r="B1" s="41"/>
      <c r="C1" s="41"/>
      <c r="D1" s="41"/>
      <c r="E1" s="41"/>
      <c r="F1" s="41"/>
    </row>
    <row r="2" spans="1:6" ht="15" customHeight="1" x14ac:dyDescent="0.25">
      <c r="A2" s="41"/>
      <c r="B2" s="41"/>
      <c r="C2" s="41"/>
      <c r="D2" s="41"/>
      <c r="E2" s="41"/>
      <c r="F2" s="41"/>
    </row>
    <row r="3" spans="1:6" ht="15" customHeight="1" x14ac:dyDescent="0.25">
      <c r="A3" s="41"/>
      <c r="B3" s="41"/>
      <c r="C3" s="41"/>
      <c r="D3" s="41"/>
      <c r="E3" s="41"/>
      <c r="F3" s="41"/>
    </row>
    <row r="4" spans="1:6" ht="15" customHeight="1" x14ac:dyDescent="0.25">
      <c r="A4" s="41"/>
      <c r="B4" s="41"/>
      <c r="C4" s="41"/>
      <c r="D4" s="41"/>
      <c r="E4" s="41"/>
      <c r="F4" s="41"/>
    </row>
    <row r="5" spans="1:6" ht="15" customHeight="1" x14ac:dyDescent="0.25">
      <c r="A5" s="41"/>
      <c r="B5" s="41"/>
      <c r="C5" s="41"/>
      <c r="D5" s="41"/>
      <c r="E5" s="41"/>
      <c r="F5" s="41"/>
    </row>
    <row r="6" spans="1:6" ht="15" customHeight="1" x14ac:dyDescent="0.25">
      <c r="A6" s="41"/>
      <c r="B6" s="41"/>
      <c r="C6" s="41"/>
      <c r="D6" s="41"/>
      <c r="E6" s="41"/>
      <c r="F6" s="41"/>
    </row>
    <row r="7" spans="1:6" ht="15" customHeight="1" x14ac:dyDescent="0.25">
      <c r="A7" s="41"/>
      <c r="B7" s="41"/>
      <c r="C7" s="41"/>
      <c r="D7" s="41"/>
      <c r="E7" s="41"/>
      <c r="F7" s="41"/>
    </row>
    <row r="8" spans="1:6" ht="15" customHeight="1" x14ac:dyDescent="0.25">
      <c r="A8" s="44"/>
      <c r="B8" s="45"/>
      <c r="C8" s="41"/>
      <c r="D8" s="45"/>
      <c r="E8" s="45"/>
      <c r="F8" s="45"/>
    </row>
    <row r="9" spans="1:6" ht="12" customHeight="1" x14ac:dyDescent="0.25">
      <c r="A9" s="46" t="s">
        <v>0</v>
      </c>
      <c r="B9" s="3" t="s">
        <v>1</v>
      </c>
      <c r="C9" s="47"/>
      <c r="D9" s="136" t="s">
        <v>2</v>
      </c>
      <c r="E9" s="137"/>
      <c r="F9" s="27">
        <v>160</v>
      </c>
    </row>
    <row r="10" spans="1:6" ht="12" customHeight="1" x14ac:dyDescent="0.25">
      <c r="A10" s="1" t="s">
        <v>3</v>
      </c>
      <c r="B10" s="3" t="s">
        <v>97</v>
      </c>
      <c r="C10" s="47"/>
      <c r="D10" s="134" t="s">
        <v>4</v>
      </c>
      <c r="E10" s="135"/>
      <c r="F10" s="36" t="s">
        <v>102</v>
      </c>
    </row>
    <row r="11" spans="1:6" ht="12" customHeight="1" x14ac:dyDescent="0.25">
      <c r="A11" s="1" t="s">
        <v>5</v>
      </c>
      <c r="B11" s="3" t="s">
        <v>6</v>
      </c>
      <c r="C11" s="47"/>
      <c r="D11" s="134" t="s">
        <v>7</v>
      </c>
      <c r="E11" s="135"/>
      <c r="F11" s="37">
        <f>(160*1.19*100)</f>
        <v>19039.999999999996</v>
      </c>
    </row>
    <row r="12" spans="1:6" ht="12" customHeight="1" x14ac:dyDescent="0.25">
      <c r="A12" s="1" t="s">
        <v>8</v>
      </c>
      <c r="B12" s="3" t="s">
        <v>9</v>
      </c>
      <c r="C12" s="47"/>
      <c r="D12" s="134" t="s">
        <v>10</v>
      </c>
      <c r="E12" s="135"/>
      <c r="F12" s="131">
        <f>(F9*F11)</f>
        <v>3046399.9999999995</v>
      </c>
    </row>
    <row r="13" spans="1:6" ht="12" customHeight="1" x14ac:dyDescent="0.25">
      <c r="A13" s="1" t="s">
        <v>11</v>
      </c>
      <c r="B13" s="3" t="s">
        <v>96</v>
      </c>
      <c r="C13" s="47"/>
      <c r="D13" s="134" t="s">
        <v>12</v>
      </c>
      <c r="E13" s="135"/>
      <c r="F13" s="36" t="s">
        <v>13</v>
      </c>
    </row>
    <row r="14" spans="1:6" ht="12" customHeight="1" x14ac:dyDescent="0.25">
      <c r="A14" s="1" t="s">
        <v>14</v>
      </c>
      <c r="B14" s="3" t="s">
        <v>94</v>
      </c>
      <c r="C14" s="47"/>
      <c r="D14" s="134" t="s">
        <v>15</v>
      </c>
      <c r="E14" s="135"/>
      <c r="F14" s="36" t="s">
        <v>102</v>
      </c>
    </row>
    <row r="15" spans="1:6" ht="24.75" customHeight="1" x14ac:dyDescent="0.25">
      <c r="A15" s="1" t="s">
        <v>16</v>
      </c>
      <c r="B15" s="7">
        <v>44211</v>
      </c>
      <c r="C15" s="47"/>
      <c r="D15" s="134" t="s">
        <v>17</v>
      </c>
      <c r="E15" s="135"/>
      <c r="F15" s="38" t="s">
        <v>109</v>
      </c>
    </row>
    <row r="16" spans="1:6" ht="12" customHeight="1" x14ac:dyDescent="0.25">
      <c r="A16" s="48"/>
      <c r="B16" s="49"/>
      <c r="C16" s="45"/>
      <c r="D16" s="50"/>
      <c r="E16" s="50"/>
      <c r="F16" s="51"/>
    </row>
    <row r="17" spans="1:6" ht="12" customHeight="1" x14ac:dyDescent="0.25">
      <c r="A17" s="138" t="s">
        <v>18</v>
      </c>
      <c r="B17" s="139"/>
      <c r="C17" s="139"/>
      <c r="D17" s="139"/>
      <c r="E17" s="139"/>
      <c r="F17" s="139"/>
    </row>
    <row r="18" spans="1:6" ht="12" customHeight="1" x14ac:dyDescent="0.25">
      <c r="A18" s="52"/>
      <c r="B18" s="53"/>
      <c r="C18" s="53"/>
      <c r="D18" s="53"/>
      <c r="E18" s="54"/>
      <c r="F18" s="54"/>
    </row>
    <row r="19" spans="1:6" ht="12" customHeight="1" x14ac:dyDescent="0.25">
      <c r="A19" s="55" t="s">
        <v>19</v>
      </c>
      <c r="B19" s="56"/>
      <c r="C19" s="57"/>
      <c r="D19" s="57"/>
      <c r="E19" s="57"/>
      <c r="F19" s="57"/>
    </row>
    <row r="20" spans="1:6" ht="24" customHeight="1" x14ac:dyDescent="0.25">
      <c r="A20" s="58" t="s">
        <v>20</v>
      </c>
      <c r="B20" s="58" t="s">
        <v>21</v>
      </c>
      <c r="C20" s="58" t="s">
        <v>22</v>
      </c>
      <c r="D20" s="58" t="s">
        <v>23</v>
      </c>
      <c r="E20" s="58" t="s">
        <v>24</v>
      </c>
      <c r="F20" s="58" t="s">
        <v>25</v>
      </c>
    </row>
    <row r="21" spans="1:6" ht="25.5" customHeight="1" x14ac:dyDescent="0.25">
      <c r="A21" s="2" t="s">
        <v>28</v>
      </c>
      <c r="B21" s="8" t="s">
        <v>26</v>
      </c>
      <c r="C21" s="9">
        <v>2</v>
      </c>
      <c r="D21" s="2" t="s">
        <v>27</v>
      </c>
      <c r="E21" s="6">
        <v>20000</v>
      </c>
      <c r="F21" s="6">
        <f>(C21*E21)</f>
        <v>40000</v>
      </c>
    </row>
    <row r="22" spans="1:6" ht="12.75" customHeight="1" x14ac:dyDescent="0.25">
      <c r="A22" s="2" t="s">
        <v>29</v>
      </c>
      <c r="B22" s="8" t="s">
        <v>26</v>
      </c>
      <c r="C22" s="9">
        <v>11</v>
      </c>
      <c r="D22" s="2" t="s">
        <v>104</v>
      </c>
      <c r="E22" s="6">
        <v>20000</v>
      </c>
      <c r="F22" s="6">
        <f>(C22*E22)</f>
        <v>220000</v>
      </c>
    </row>
    <row r="23" spans="1:6" ht="12.75" customHeight="1" x14ac:dyDescent="0.25">
      <c r="A23" s="10" t="s">
        <v>30</v>
      </c>
      <c r="B23" s="11"/>
      <c r="C23" s="11"/>
      <c r="D23" s="11"/>
      <c r="E23" s="12"/>
      <c r="F23" s="13">
        <f>SUM(F21:F22)</f>
        <v>260000</v>
      </c>
    </row>
    <row r="24" spans="1:6" ht="12" customHeight="1" x14ac:dyDescent="0.25">
      <c r="A24" s="52"/>
      <c r="B24" s="54"/>
      <c r="C24" s="54"/>
      <c r="D24" s="54"/>
      <c r="E24" s="59"/>
      <c r="F24" s="59"/>
    </row>
    <row r="25" spans="1:6" ht="12" customHeight="1" x14ac:dyDescent="0.25">
      <c r="A25" s="60" t="s">
        <v>31</v>
      </c>
      <c r="B25" s="61"/>
      <c r="C25" s="62"/>
      <c r="D25" s="62"/>
      <c r="E25" s="63"/>
      <c r="F25" s="63"/>
    </row>
    <row r="26" spans="1:6" ht="24" customHeight="1" x14ac:dyDescent="0.25">
      <c r="A26" s="64" t="s">
        <v>20</v>
      </c>
      <c r="B26" s="65" t="s">
        <v>21</v>
      </c>
      <c r="C26" s="65" t="s">
        <v>22</v>
      </c>
      <c r="D26" s="64" t="s">
        <v>23</v>
      </c>
      <c r="E26" s="65" t="s">
        <v>24</v>
      </c>
      <c r="F26" s="64" t="s">
        <v>25</v>
      </c>
    </row>
    <row r="27" spans="1:6" ht="12" customHeight="1" x14ac:dyDescent="0.25">
      <c r="A27" s="66"/>
      <c r="B27" s="67"/>
      <c r="C27" s="67"/>
      <c r="D27" s="67"/>
      <c r="E27" s="66"/>
      <c r="F27" s="66"/>
    </row>
    <row r="28" spans="1:6" ht="12" customHeight="1" x14ac:dyDescent="0.25">
      <c r="A28" s="19" t="s">
        <v>32</v>
      </c>
      <c r="B28" s="20"/>
      <c r="C28" s="20"/>
      <c r="D28" s="20"/>
      <c r="E28" s="21"/>
      <c r="F28" s="21"/>
    </row>
    <row r="29" spans="1:6" ht="12" customHeight="1" x14ac:dyDescent="0.25">
      <c r="A29" s="68"/>
      <c r="B29" s="69"/>
      <c r="C29" s="69"/>
      <c r="D29" s="69"/>
      <c r="E29" s="70"/>
      <c r="F29" s="70"/>
    </row>
    <row r="30" spans="1:6" ht="12" customHeight="1" x14ac:dyDescent="0.25">
      <c r="A30" s="60" t="s">
        <v>33</v>
      </c>
      <c r="B30" s="61"/>
      <c r="C30" s="62"/>
      <c r="D30" s="62"/>
      <c r="E30" s="63"/>
      <c r="F30" s="63"/>
    </row>
    <row r="31" spans="1:6" ht="24" customHeight="1" x14ac:dyDescent="0.25">
      <c r="A31" s="71" t="s">
        <v>20</v>
      </c>
      <c r="B31" s="71" t="s">
        <v>21</v>
      </c>
      <c r="C31" s="71" t="s">
        <v>22</v>
      </c>
      <c r="D31" s="71" t="s">
        <v>23</v>
      </c>
      <c r="E31" s="72" t="s">
        <v>24</v>
      </c>
      <c r="F31" s="71" t="s">
        <v>25</v>
      </c>
    </row>
    <row r="32" spans="1:6" ht="12.75" customHeight="1" x14ac:dyDescent="0.25">
      <c r="A32" s="2" t="s">
        <v>34</v>
      </c>
      <c r="B32" s="8" t="s">
        <v>35</v>
      </c>
      <c r="C32" s="9">
        <v>0.3</v>
      </c>
      <c r="D32" s="4" t="s">
        <v>36</v>
      </c>
      <c r="E32" s="6">
        <v>166670</v>
      </c>
      <c r="F32" s="6">
        <f t="shared" ref="F32:F45" si="0">(C32*E32)</f>
        <v>50001</v>
      </c>
    </row>
    <row r="33" spans="1:6" ht="12.75" customHeight="1" x14ac:dyDescent="0.25">
      <c r="A33" s="2" t="s">
        <v>37</v>
      </c>
      <c r="B33" s="8" t="s">
        <v>35</v>
      </c>
      <c r="C33" s="9">
        <v>0.1</v>
      </c>
      <c r="D33" s="4" t="s">
        <v>36</v>
      </c>
      <c r="E33" s="6">
        <v>120000</v>
      </c>
      <c r="F33" s="6">
        <f t="shared" si="0"/>
        <v>12000</v>
      </c>
    </row>
    <row r="34" spans="1:6" ht="12.75" customHeight="1" x14ac:dyDescent="0.25">
      <c r="A34" s="2" t="s">
        <v>100</v>
      </c>
      <c r="B34" s="8" t="s">
        <v>35</v>
      </c>
      <c r="C34" s="9">
        <v>0.2</v>
      </c>
      <c r="D34" s="4" t="s">
        <v>36</v>
      </c>
      <c r="E34" s="6">
        <v>125000</v>
      </c>
      <c r="F34" s="6">
        <f t="shared" si="0"/>
        <v>25000</v>
      </c>
    </row>
    <row r="35" spans="1:6" ht="12.75" customHeight="1" x14ac:dyDescent="0.25">
      <c r="A35" s="2" t="s">
        <v>38</v>
      </c>
      <c r="B35" s="8" t="s">
        <v>35</v>
      </c>
      <c r="C35" s="9">
        <v>0.4</v>
      </c>
      <c r="D35" s="4" t="s">
        <v>110</v>
      </c>
      <c r="E35" s="6">
        <v>125000</v>
      </c>
      <c r="F35" s="6">
        <f t="shared" si="0"/>
        <v>50000</v>
      </c>
    </row>
    <row r="36" spans="1:6" ht="12.75" customHeight="1" x14ac:dyDescent="0.25">
      <c r="A36" s="2" t="s">
        <v>100</v>
      </c>
      <c r="B36" s="8" t="s">
        <v>35</v>
      </c>
      <c r="C36" s="9">
        <v>0.2</v>
      </c>
      <c r="D36" s="4" t="s">
        <v>110</v>
      </c>
      <c r="E36" s="6">
        <v>125000</v>
      </c>
      <c r="F36" s="6">
        <f t="shared" si="0"/>
        <v>25000</v>
      </c>
    </row>
    <row r="37" spans="1:6" ht="12.75" customHeight="1" x14ac:dyDescent="0.25">
      <c r="A37" s="2" t="s">
        <v>100</v>
      </c>
      <c r="B37" s="8" t="s">
        <v>35</v>
      </c>
      <c r="C37" s="9">
        <v>0.2</v>
      </c>
      <c r="D37" s="4" t="s">
        <v>110</v>
      </c>
      <c r="E37" s="6">
        <v>125000</v>
      </c>
      <c r="F37" s="6">
        <f t="shared" si="0"/>
        <v>25000</v>
      </c>
    </row>
    <row r="38" spans="1:6" ht="25.5" customHeight="1" x14ac:dyDescent="0.25">
      <c r="A38" s="2" t="s">
        <v>95</v>
      </c>
      <c r="B38" s="8" t="s">
        <v>35</v>
      </c>
      <c r="C38" s="9">
        <v>0.125</v>
      </c>
      <c r="D38" s="4" t="s">
        <v>110</v>
      </c>
      <c r="E38" s="6">
        <v>125000</v>
      </c>
      <c r="F38" s="6">
        <f t="shared" si="0"/>
        <v>15625</v>
      </c>
    </row>
    <row r="39" spans="1:6" ht="25.5" customHeight="1" x14ac:dyDescent="0.25">
      <c r="A39" s="2" t="s">
        <v>39</v>
      </c>
      <c r="B39" s="8" t="s">
        <v>35</v>
      </c>
      <c r="C39" s="9">
        <v>0.2</v>
      </c>
      <c r="D39" s="4" t="s">
        <v>110</v>
      </c>
      <c r="E39" s="6">
        <v>125000</v>
      </c>
      <c r="F39" s="6">
        <f t="shared" si="0"/>
        <v>25000</v>
      </c>
    </row>
    <row r="40" spans="1:6" ht="12.75" customHeight="1" x14ac:dyDescent="0.25">
      <c r="A40" s="2" t="s">
        <v>43</v>
      </c>
      <c r="B40" s="8" t="s">
        <v>35</v>
      </c>
      <c r="C40" s="9">
        <v>0.2</v>
      </c>
      <c r="D40" s="39" t="s">
        <v>40</v>
      </c>
      <c r="E40" s="6">
        <v>50000</v>
      </c>
      <c r="F40" s="6">
        <f t="shared" si="0"/>
        <v>10000</v>
      </c>
    </row>
    <row r="41" spans="1:6" ht="12.75" customHeight="1" x14ac:dyDescent="0.25">
      <c r="A41" s="2" t="s">
        <v>44</v>
      </c>
      <c r="B41" s="8" t="s">
        <v>35</v>
      </c>
      <c r="C41" s="9">
        <v>0.2</v>
      </c>
      <c r="D41" s="4" t="s">
        <v>113</v>
      </c>
      <c r="E41" s="6">
        <v>250000</v>
      </c>
      <c r="F41" s="6">
        <f t="shared" si="0"/>
        <v>50000</v>
      </c>
    </row>
    <row r="42" spans="1:6" ht="25.5" customHeight="1" x14ac:dyDescent="0.25">
      <c r="A42" s="2" t="s">
        <v>41</v>
      </c>
      <c r="B42" s="8" t="s">
        <v>35</v>
      </c>
      <c r="C42" s="9">
        <v>0.125</v>
      </c>
      <c r="D42" s="4" t="s">
        <v>111</v>
      </c>
      <c r="E42" s="6">
        <v>125000</v>
      </c>
      <c r="F42" s="6">
        <f t="shared" si="0"/>
        <v>15625</v>
      </c>
    </row>
    <row r="43" spans="1:6" ht="12.75" customHeight="1" x14ac:dyDescent="0.25">
      <c r="A43" s="2" t="s">
        <v>45</v>
      </c>
      <c r="B43" s="8" t="s">
        <v>35</v>
      </c>
      <c r="C43" s="9">
        <v>0.125</v>
      </c>
      <c r="D43" s="4" t="s">
        <v>40</v>
      </c>
      <c r="E43" s="6">
        <v>80000</v>
      </c>
      <c r="F43" s="6">
        <f t="shared" si="0"/>
        <v>10000</v>
      </c>
    </row>
    <row r="44" spans="1:6" ht="25.5" customHeight="1" x14ac:dyDescent="0.25">
      <c r="A44" s="2" t="s">
        <v>46</v>
      </c>
      <c r="B44" s="8" t="s">
        <v>35</v>
      </c>
      <c r="C44" s="9">
        <v>0.2</v>
      </c>
      <c r="D44" s="4" t="s">
        <v>47</v>
      </c>
      <c r="E44" s="6">
        <v>125000</v>
      </c>
      <c r="F44" s="6">
        <f t="shared" si="0"/>
        <v>25000</v>
      </c>
    </row>
    <row r="45" spans="1:6" ht="12.75" customHeight="1" x14ac:dyDescent="0.25">
      <c r="A45" s="14" t="s">
        <v>48</v>
      </c>
      <c r="B45" s="15" t="s">
        <v>35</v>
      </c>
      <c r="C45" s="16">
        <v>0.3</v>
      </c>
      <c r="D45" s="17" t="s">
        <v>112</v>
      </c>
      <c r="E45" s="18">
        <v>266670</v>
      </c>
      <c r="F45" s="6">
        <f t="shared" si="0"/>
        <v>80001</v>
      </c>
    </row>
    <row r="46" spans="1:6" ht="12.75" customHeight="1" x14ac:dyDescent="0.25">
      <c r="A46" s="19" t="s">
        <v>50</v>
      </c>
      <c r="B46" s="20"/>
      <c r="C46" s="20"/>
      <c r="D46" s="20"/>
      <c r="E46" s="21"/>
      <c r="F46" s="22">
        <f>SUM(F32:F45)</f>
        <v>418252</v>
      </c>
    </row>
    <row r="47" spans="1:6" ht="12" customHeight="1" x14ac:dyDescent="0.25">
      <c r="A47" s="68"/>
      <c r="B47" s="69"/>
      <c r="C47" s="69"/>
      <c r="D47" s="69"/>
      <c r="E47" s="70"/>
      <c r="F47" s="70"/>
    </row>
    <row r="48" spans="1:6" ht="12" customHeight="1" x14ac:dyDescent="0.25">
      <c r="A48" s="60" t="s">
        <v>51</v>
      </c>
      <c r="B48" s="61"/>
      <c r="C48" s="62"/>
      <c r="D48" s="62"/>
      <c r="E48" s="63"/>
      <c r="F48" s="63"/>
    </row>
    <row r="49" spans="1:254" ht="24" customHeight="1" x14ac:dyDescent="0.25">
      <c r="A49" s="72" t="s">
        <v>52</v>
      </c>
      <c r="B49" s="72" t="s">
        <v>53</v>
      </c>
      <c r="C49" s="72" t="s">
        <v>54</v>
      </c>
      <c r="D49" s="72" t="s">
        <v>23</v>
      </c>
      <c r="E49" s="72" t="s">
        <v>24</v>
      </c>
      <c r="F49" s="72" t="s">
        <v>25</v>
      </c>
      <c r="J49" s="73"/>
    </row>
    <row r="50" spans="1:254" ht="12.75" customHeight="1" x14ac:dyDescent="0.25">
      <c r="A50" s="23" t="s">
        <v>55</v>
      </c>
      <c r="B50" s="24"/>
      <c r="C50" s="24"/>
      <c r="D50" s="24"/>
      <c r="E50" s="24"/>
      <c r="F50" s="24"/>
      <c r="J50" s="73"/>
    </row>
    <row r="51" spans="1:254" ht="12.75" customHeight="1" x14ac:dyDescent="0.25">
      <c r="A51" s="35" t="s">
        <v>56</v>
      </c>
      <c r="B51" s="25" t="s">
        <v>57</v>
      </c>
      <c r="C51" s="26">
        <v>1.2</v>
      </c>
      <c r="D51" s="25" t="s">
        <v>42</v>
      </c>
      <c r="E51" s="27">
        <v>350000</v>
      </c>
      <c r="F51" s="27">
        <f>(C51*E51)</f>
        <v>420000</v>
      </c>
    </row>
    <row r="52" spans="1:254" ht="12.75" customHeight="1" x14ac:dyDescent="0.25">
      <c r="A52" s="28" t="s">
        <v>58</v>
      </c>
      <c r="B52" s="29"/>
      <c r="C52" s="5"/>
      <c r="D52" s="29"/>
      <c r="E52" s="27"/>
      <c r="F52" s="27"/>
    </row>
    <row r="53" spans="1:254" ht="12.75" customHeight="1" x14ac:dyDescent="0.25">
      <c r="A53" s="35" t="s">
        <v>59</v>
      </c>
      <c r="B53" s="25" t="s">
        <v>60</v>
      </c>
      <c r="C53" s="26">
        <v>500</v>
      </c>
      <c r="D53" s="25" t="s">
        <v>42</v>
      </c>
      <c r="E53" s="27">
        <v>430</v>
      </c>
      <c r="F53" s="27">
        <f>(C53*E53)</f>
        <v>215000</v>
      </c>
    </row>
    <row r="54" spans="1:254" ht="12.75" customHeight="1" x14ac:dyDescent="0.25">
      <c r="A54" s="35" t="s">
        <v>61</v>
      </c>
      <c r="B54" s="25" t="s">
        <v>62</v>
      </c>
      <c r="C54" s="26">
        <v>500</v>
      </c>
      <c r="D54" s="25" t="s">
        <v>42</v>
      </c>
      <c r="E54" s="27">
        <v>440</v>
      </c>
      <c r="F54" s="27">
        <f>(C54*E54)</f>
        <v>220000</v>
      </c>
    </row>
    <row r="55" spans="1:254" ht="12.75" customHeight="1" x14ac:dyDescent="0.25">
      <c r="A55" s="28" t="s">
        <v>105</v>
      </c>
      <c r="B55" s="29"/>
      <c r="C55" s="5"/>
      <c r="D55" s="29"/>
      <c r="E55" s="27"/>
      <c r="F55" s="27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</row>
    <row r="56" spans="1:254" ht="12.75" customHeight="1" x14ac:dyDescent="0.25">
      <c r="A56" s="35" t="s">
        <v>106</v>
      </c>
      <c r="B56" s="25" t="s">
        <v>63</v>
      </c>
      <c r="C56" s="26">
        <v>4</v>
      </c>
      <c r="D56" s="25" t="s">
        <v>42</v>
      </c>
      <c r="E56" s="27">
        <v>40570</v>
      </c>
      <c r="F56" s="27">
        <f>(C56*E56)</f>
        <v>162280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</row>
    <row r="57" spans="1:254" ht="12.75" customHeight="1" x14ac:dyDescent="0.25">
      <c r="A57" s="35" t="s">
        <v>98</v>
      </c>
      <c r="B57" s="25" t="s">
        <v>63</v>
      </c>
      <c r="C57" s="26">
        <v>1</v>
      </c>
      <c r="D57" s="25" t="s">
        <v>42</v>
      </c>
      <c r="E57" s="27">
        <v>13500</v>
      </c>
      <c r="F57" s="27">
        <f>(C57*E57)</f>
        <v>13500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</row>
    <row r="58" spans="1:254" ht="12.75" customHeight="1" x14ac:dyDescent="0.25">
      <c r="A58" s="35" t="s">
        <v>64</v>
      </c>
      <c r="B58" s="25" t="s">
        <v>99</v>
      </c>
      <c r="C58" s="26">
        <v>200</v>
      </c>
      <c r="D58" s="25" t="s">
        <v>42</v>
      </c>
      <c r="E58" s="27">
        <v>260</v>
      </c>
      <c r="F58" s="27">
        <f>(C58*E58)</f>
        <v>52000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</row>
    <row r="59" spans="1:254" ht="12.75" customHeight="1" x14ac:dyDescent="0.25">
      <c r="A59" s="28" t="s">
        <v>65</v>
      </c>
      <c r="B59" s="29"/>
      <c r="C59" s="5"/>
      <c r="D59" s="29"/>
      <c r="E59" s="27"/>
      <c r="F59" s="27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</row>
    <row r="60" spans="1:254" ht="12.75" customHeight="1" x14ac:dyDescent="0.25">
      <c r="A60" s="30" t="s">
        <v>66</v>
      </c>
      <c r="B60" s="31" t="s">
        <v>63</v>
      </c>
      <c r="C60" s="32">
        <v>4</v>
      </c>
      <c r="D60" s="31" t="s">
        <v>42</v>
      </c>
      <c r="E60" s="33">
        <v>7800</v>
      </c>
      <c r="F60" s="33">
        <f>(C60*E60)</f>
        <v>31200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</row>
    <row r="61" spans="1:254" ht="12.75" customHeight="1" x14ac:dyDescent="0.25">
      <c r="A61" s="35" t="s">
        <v>107</v>
      </c>
      <c r="B61" s="25" t="s">
        <v>63</v>
      </c>
      <c r="C61" s="26">
        <v>0.5</v>
      </c>
      <c r="D61" s="25" t="s">
        <v>108</v>
      </c>
      <c r="E61" s="27">
        <v>81000</v>
      </c>
      <c r="F61" s="27">
        <f t="shared" ref="F61" si="1">(C61*E61)</f>
        <v>40500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</row>
    <row r="62" spans="1:254" ht="13.5" customHeight="1" x14ac:dyDescent="0.25">
      <c r="A62" s="19" t="s">
        <v>67</v>
      </c>
      <c r="B62" s="20"/>
      <c r="C62" s="20"/>
      <c r="D62" s="20"/>
      <c r="E62" s="21"/>
      <c r="F62" s="22">
        <f>SUM(F50:F61)</f>
        <v>1154480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</row>
    <row r="63" spans="1:254" ht="12" customHeight="1" x14ac:dyDescent="0.25">
      <c r="A63" s="68"/>
      <c r="B63" s="69"/>
      <c r="C63" s="69"/>
      <c r="D63" s="74"/>
      <c r="E63" s="70"/>
      <c r="F63" s="70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</row>
    <row r="64" spans="1:254" ht="12" customHeight="1" x14ac:dyDescent="0.25">
      <c r="A64" s="60" t="s">
        <v>68</v>
      </c>
      <c r="B64" s="61"/>
      <c r="C64" s="62"/>
      <c r="D64" s="62"/>
      <c r="E64" s="63"/>
      <c r="F64" s="6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</row>
    <row r="65" spans="1:254" ht="24" customHeight="1" x14ac:dyDescent="0.25">
      <c r="A65" s="71" t="s">
        <v>69</v>
      </c>
      <c r="B65" s="72" t="s">
        <v>53</v>
      </c>
      <c r="C65" s="72" t="s">
        <v>54</v>
      </c>
      <c r="D65" s="71" t="s">
        <v>23</v>
      </c>
      <c r="E65" s="72" t="s">
        <v>24</v>
      </c>
      <c r="F65" s="71" t="s">
        <v>25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</row>
    <row r="66" spans="1:254" ht="12.75" customHeight="1" x14ac:dyDescent="0.25">
      <c r="A66" s="2" t="s">
        <v>101</v>
      </c>
      <c r="B66" s="25" t="s">
        <v>62</v>
      </c>
      <c r="C66" s="27">
        <v>16000</v>
      </c>
      <c r="D66" s="8" t="s">
        <v>49</v>
      </c>
      <c r="E66" s="34">
        <v>10</v>
      </c>
      <c r="F66" s="27">
        <f>(C66*E66)</f>
        <v>160000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</row>
    <row r="67" spans="1:254" ht="13.5" customHeight="1" x14ac:dyDescent="0.25">
      <c r="A67" s="75" t="s">
        <v>70</v>
      </c>
      <c r="B67" s="76"/>
      <c r="C67" s="76"/>
      <c r="D67" s="76"/>
      <c r="E67" s="77"/>
      <c r="F67" s="78">
        <f>SUM(F66:F66)</f>
        <v>160000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</row>
    <row r="68" spans="1:254" ht="12" customHeight="1" x14ac:dyDescent="0.25">
      <c r="A68" s="79"/>
      <c r="B68" s="79"/>
      <c r="C68" s="79"/>
      <c r="D68" s="79"/>
      <c r="E68" s="80"/>
      <c r="F68" s="80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</row>
    <row r="69" spans="1:254" ht="12" customHeight="1" x14ac:dyDescent="0.25">
      <c r="A69" s="81" t="s">
        <v>71</v>
      </c>
      <c r="B69" s="82"/>
      <c r="C69" s="82"/>
      <c r="D69" s="82"/>
      <c r="E69" s="82"/>
      <c r="F69" s="83">
        <f>F23+F46+F62+F67</f>
        <v>1992732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</row>
    <row r="70" spans="1:254" ht="12" customHeight="1" x14ac:dyDescent="0.25">
      <c r="A70" s="84" t="s">
        <v>72</v>
      </c>
      <c r="B70" s="85"/>
      <c r="C70" s="85"/>
      <c r="D70" s="85"/>
      <c r="E70" s="85"/>
      <c r="F70" s="86">
        <f>F69*0.05</f>
        <v>99636.6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</row>
    <row r="71" spans="1:254" ht="12" customHeight="1" x14ac:dyDescent="0.25">
      <c r="A71" s="87" t="s">
        <v>73</v>
      </c>
      <c r="B71" s="88"/>
      <c r="C71" s="88"/>
      <c r="D71" s="88"/>
      <c r="E71" s="88"/>
      <c r="F71" s="89">
        <f>F70+F69</f>
        <v>2092368.6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</row>
    <row r="72" spans="1:254" ht="12" customHeight="1" x14ac:dyDescent="0.25">
      <c r="A72" s="84" t="s">
        <v>74</v>
      </c>
      <c r="B72" s="85"/>
      <c r="C72" s="85"/>
      <c r="D72" s="85"/>
      <c r="E72" s="85"/>
      <c r="F72" s="86">
        <f>F12</f>
        <v>3046399.9999999995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</row>
    <row r="73" spans="1:254" ht="12" customHeight="1" x14ac:dyDescent="0.25">
      <c r="A73" s="90" t="s">
        <v>75</v>
      </c>
      <c r="B73" s="91"/>
      <c r="C73" s="91"/>
      <c r="D73" s="91"/>
      <c r="E73" s="91"/>
      <c r="F73" s="92">
        <f>F72-F71</f>
        <v>954031.39999999944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</row>
    <row r="74" spans="1:254" ht="12" customHeight="1" x14ac:dyDescent="0.25">
      <c r="A74" s="93" t="s">
        <v>114</v>
      </c>
      <c r="B74" s="94"/>
      <c r="C74" s="94"/>
      <c r="D74" s="94"/>
      <c r="E74" s="94"/>
      <c r="F74" s="95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</row>
    <row r="75" spans="1:254" ht="12.75" customHeight="1" thickBot="1" x14ac:dyDescent="0.3">
      <c r="A75" s="96"/>
      <c r="B75" s="94"/>
      <c r="C75" s="94"/>
      <c r="D75" s="94"/>
      <c r="E75" s="94"/>
      <c r="F75" s="95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</row>
    <row r="76" spans="1:254" ht="12" customHeight="1" x14ac:dyDescent="0.25">
      <c r="A76" s="97" t="s">
        <v>115</v>
      </c>
      <c r="B76" s="98"/>
      <c r="C76" s="98"/>
      <c r="D76" s="98"/>
      <c r="E76" s="99"/>
      <c r="F76" s="95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</row>
    <row r="77" spans="1:254" ht="12" customHeight="1" x14ac:dyDescent="0.25">
      <c r="A77" s="100" t="s">
        <v>76</v>
      </c>
      <c r="B77" s="101"/>
      <c r="C77" s="101"/>
      <c r="D77" s="101"/>
      <c r="E77" s="102"/>
      <c r="F77" s="95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</row>
    <row r="78" spans="1:254" ht="12" customHeight="1" x14ac:dyDescent="0.25">
      <c r="A78" s="100" t="s">
        <v>77</v>
      </c>
      <c r="B78" s="101"/>
      <c r="C78" s="101"/>
      <c r="D78" s="101"/>
      <c r="E78" s="102"/>
      <c r="F78" s="95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</row>
    <row r="79" spans="1:254" ht="12" customHeight="1" x14ac:dyDescent="0.25">
      <c r="A79" s="100" t="s">
        <v>103</v>
      </c>
      <c r="B79" s="101"/>
      <c r="C79" s="101"/>
      <c r="D79" s="101"/>
      <c r="E79" s="102"/>
      <c r="F79" s="95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</row>
    <row r="80" spans="1:254" ht="12" customHeight="1" x14ac:dyDescent="0.25">
      <c r="A80" s="100" t="s">
        <v>78</v>
      </c>
      <c r="B80" s="101"/>
      <c r="C80" s="101"/>
      <c r="D80" s="101"/>
      <c r="E80" s="102"/>
      <c r="F80" s="95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</row>
    <row r="81" spans="1:254" ht="12" customHeight="1" x14ac:dyDescent="0.25">
      <c r="A81" s="100" t="s">
        <v>79</v>
      </c>
      <c r="B81" s="101"/>
      <c r="C81" s="101"/>
      <c r="D81" s="101"/>
      <c r="E81" s="102"/>
      <c r="F81" s="95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</row>
    <row r="82" spans="1:254" ht="12.75" customHeight="1" thickBot="1" x14ac:dyDescent="0.3">
      <c r="A82" s="103" t="s">
        <v>80</v>
      </c>
      <c r="B82" s="104"/>
      <c r="C82" s="104"/>
      <c r="D82" s="104"/>
      <c r="E82" s="105"/>
      <c r="F82" s="95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</row>
    <row r="83" spans="1:254" ht="12.75" customHeight="1" x14ac:dyDescent="0.25">
      <c r="A83" s="96"/>
      <c r="B83" s="101"/>
      <c r="C83" s="101"/>
      <c r="D83" s="101"/>
      <c r="E83" s="101"/>
      <c r="F83" s="95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</row>
    <row r="84" spans="1:254" ht="15" customHeight="1" thickBot="1" x14ac:dyDescent="0.3">
      <c r="A84" s="132" t="s">
        <v>81</v>
      </c>
      <c r="B84" s="133"/>
      <c r="C84" s="106"/>
      <c r="D84" s="107"/>
      <c r="E84" s="107"/>
      <c r="F84" s="95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</row>
    <row r="85" spans="1:254" ht="12" customHeight="1" x14ac:dyDescent="0.25">
      <c r="A85" s="108" t="s">
        <v>69</v>
      </c>
      <c r="B85" s="109" t="s">
        <v>82</v>
      </c>
      <c r="C85" s="110" t="s">
        <v>83</v>
      </c>
      <c r="D85" s="107"/>
      <c r="E85" s="107"/>
      <c r="F85" s="95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</row>
    <row r="86" spans="1:254" ht="12" customHeight="1" x14ac:dyDescent="0.25">
      <c r="A86" s="111" t="s">
        <v>84</v>
      </c>
      <c r="B86" s="112">
        <f>+F23</f>
        <v>260000</v>
      </c>
      <c r="C86" s="113">
        <f>(B86/B92)</f>
        <v>0.12426108860551625</v>
      </c>
      <c r="D86" s="107"/>
      <c r="E86" s="107"/>
      <c r="F86" s="95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</row>
    <row r="87" spans="1:254" ht="12" customHeight="1" x14ac:dyDescent="0.25">
      <c r="A87" s="111" t="s">
        <v>85</v>
      </c>
      <c r="B87" s="114">
        <f>+F28</f>
        <v>0</v>
      </c>
      <c r="C87" s="113">
        <v>0</v>
      </c>
      <c r="D87" s="107"/>
      <c r="E87" s="107"/>
      <c r="F87" s="95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</row>
    <row r="88" spans="1:254" ht="12" customHeight="1" x14ac:dyDescent="0.25">
      <c r="A88" s="111" t="s">
        <v>86</v>
      </c>
      <c r="B88" s="112">
        <f>+F46</f>
        <v>418252</v>
      </c>
      <c r="C88" s="113">
        <f>(B88/B92)</f>
        <v>0.19989403396705532</v>
      </c>
      <c r="D88" s="107"/>
      <c r="E88" s="107"/>
      <c r="F88" s="95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</row>
    <row r="89" spans="1:254" ht="12" customHeight="1" x14ac:dyDescent="0.25">
      <c r="A89" s="111" t="s">
        <v>52</v>
      </c>
      <c r="B89" s="112">
        <f>+F62</f>
        <v>1154480</v>
      </c>
      <c r="C89" s="113">
        <f>(B89/B92)</f>
        <v>0.55175746758960154</v>
      </c>
      <c r="D89" s="107"/>
      <c r="E89" s="107"/>
      <c r="F89" s="95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</row>
    <row r="90" spans="1:254" ht="12" customHeight="1" x14ac:dyDescent="0.25">
      <c r="A90" s="111" t="s">
        <v>87</v>
      </c>
      <c r="B90" s="115">
        <f>+F67</f>
        <v>160000</v>
      </c>
      <c r="C90" s="113">
        <f>(B90/B92)</f>
        <v>7.6468362218779229E-2</v>
      </c>
      <c r="D90" s="116"/>
      <c r="E90" s="116"/>
      <c r="F90" s="95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</row>
    <row r="91" spans="1:254" ht="12" customHeight="1" x14ac:dyDescent="0.25">
      <c r="A91" s="111" t="s">
        <v>88</v>
      </c>
      <c r="B91" s="115">
        <f>+F70</f>
        <v>99636.6</v>
      </c>
      <c r="C91" s="113">
        <f>(B91/B92)</f>
        <v>4.7619047619047616E-2</v>
      </c>
      <c r="D91" s="116"/>
      <c r="E91" s="116"/>
      <c r="F91" s="95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</row>
    <row r="92" spans="1:254" ht="12.75" customHeight="1" thickBot="1" x14ac:dyDescent="0.3">
      <c r="A92" s="117" t="s">
        <v>89</v>
      </c>
      <c r="B92" s="118">
        <f>SUM(B86:B91)</f>
        <v>2092368.6</v>
      </c>
      <c r="C92" s="119">
        <f>SUM(C86:C91)</f>
        <v>1</v>
      </c>
      <c r="D92" s="116"/>
      <c r="E92" s="116"/>
      <c r="F92" s="95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</row>
    <row r="93" spans="1:254" ht="12" customHeight="1" x14ac:dyDescent="0.25">
      <c r="A93" s="96"/>
      <c r="B93" s="94"/>
      <c r="C93" s="94"/>
      <c r="D93" s="94"/>
      <c r="E93" s="94"/>
      <c r="F93" s="95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</row>
    <row r="94" spans="1:254" ht="12.75" customHeight="1" x14ac:dyDescent="0.25">
      <c r="A94" s="40"/>
      <c r="B94" s="94"/>
      <c r="C94" s="94"/>
      <c r="D94" s="94"/>
      <c r="E94" s="94"/>
      <c r="F94" s="95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</row>
    <row r="95" spans="1:254" ht="12" customHeight="1" thickBot="1" x14ac:dyDescent="0.3">
      <c r="A95" s="120"/>
      <c r="B95" s="121" t="s">
        <v>90</v>
      </c>
      <c r="C95" s="122"/>
      <c r="D95" s="123"/>
      <c r="E95" s="124"/>
      <c r="F95" s="95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</row>
    <row r="96" spans="1:254" ht="12" customHeight="1" x14ac:dyDescent="0.25">
      <c r="A96" s="125" t="s">
        <v>91</v>
      </c>
      <c r="B96" s="126">
        <v>140</v>
      </c>
      <c r="C96" s="126">
        <v>150</v>
      </c>
      <c r="D96" s="127">
        <v>160</v>
      </c>
      <c r="E96" s="128"/>
      <c r="F96" s="129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</row>
    <row r="97" spans="1:254" ht="12.75" customHeight="1" thickBot="1" x14ac:dyDescent="0.3">
      <c r="A97" s="117" t="s">
        <v>92</v>
      </c>
      <c r="B97" s="118">
        <f>(F71/B96)</f>
        <v>14945.49</v>
      </c>
      <c r="C97" s="118">
        <f>(F71/C96)</f>
        <v>13949.124</v>
      </c>
      <c r="D97" s="130">
        <f>(F71/D96)</f>
        <v>13077.303750000001</v>
      </c>
      <c r="E97" s="128"/>
      <c r="F97" s="129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</row>
    <row r="98" spans="1:254" ht="15.6" customHeight="1" x14ac:dyDescent="0.25">
      <c r="A98" s="93" t="s">
        <v>93</v>
      </c>
      <c r="B98" s="101"/>
      <c r="C98" s="101"/>
      <c r="D98" s="101"/>
      <c r="E98" s="101"/>
      <c r="F98" s="101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</row>
  </sheetData>
  <mergeCells count="9">
    <mergeCell ref="A84:B84"/>
    <mergeCell ref="D13:E13"/>
    <mergeCell ref="D11:E11"/>
    <mergeCell ref="D10:E10"/>
    <mergeCell ref="D9:E9"/>
    <mergeCell ref="D14:E14"/>
    <mergeCell ref="D15:E15"/>
    <mergeCell ref="A17:F17"/>
    <mergeCell ref="D12:E12"/>
  </mergeCells>
  <pageMargins left="0.74803149606299213" right="0.74803149606299213" top="0.98425196850393704" bottom="0.98425196850393704" header="0" footer="0"/>
  <pageSetup paperSize="9" scale="90" fitToWidth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2021-01-13T13:32:02Z</cp:lastPrinted>
  <dcterms:created xsi:type="dcterms:W3CDTF">2020-11-27T12:49:26Z</dcterms:created>
  <dcterms:modified xsi:type="dcterms:W3CDTF">2021-04-07T12:49:15Z</dcterms:modified>
</cp:coreProperties>
</file>