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1"/>
  <workbookPr/>
  <mc:AlternateContent xmlns:mc="http://schemas.openxmlformats.org/markup-compatibility/2006">
    <mc:Choice Requires="x15">
      <x15ac:absPath xmlns:x15ac="http://schemas.microsoft.com/office/spreadsheetml/2010/11/ac" url="https://indap-my.sharepoint.com/personal/msalinasa_indap_cl/Documents/FINANCIERO 2020-2021/Fichas/Fichas Valparaíso 2021-2022/Los Andes/"/>
    </mc:Choice>
  </mc:AlternateContent>
  <xr:revisionPtr revIDLastSave="0" documentId="11_5D5EC4BCC5A44F0E9584602E8649A06496B72F34" xr6:coauthVersionLast="46" xr6:coauthVersionMax="46" xr10:uidLastSave="{00000000-0000-0000-0000-000000000000}"/>
  <bookViews>
    <workbookView xWindow="0" yWindow="0" windowWidth="28800" windowHeight="12432" xr2:uid="{00000000-000D-0000-FFFF-FFFF00000000}"/>
  </bookViews>
  <sheets>
    <sheet name="Nogal" sheetId="3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3" l="1"/>
  <c r="G22" i="3"/>
  <c r="G23" i="3"/>
  <c r="G24" i="3"/>
  <c r="G25" i="3"/>
  <c r="G27" i="3"/>
  <c r="G36" i="3"/>
  <c r="G37" i="3"/>
  <c r="G38" i="3"/>
  <c r="G39" i="3"/>
  <c r="G45" i="3"/>
  <c r="G46" i="3"/>
  <c r="G49" i="3"/>
  <c r="G50" i="3"/>
  <c r="G51" i="3"/>
  <c r="G53" i="3"/>
  <c r="G57" i="3"/>
  <c r="G59" i="3"/>
  <c r="C86" i="3" s="1"/>
  <c r="G12" i="3"/>
  <c r="G69" i="3"/>
  <c r="G40" i="3" l="1"/>
  <c r="G66" i="3" l="1"/>
  <c r="G67" i="3" s="1"/>
  <c r="C85" i="3"/>
  <c r="G68" i="3" l="1"/>
  <c r="C88" i="3"/>
  <c r="C89" i="3" l="1"/>
  <c r="C95" i="3"/>
  <c r="G70" i="3"/>
  <c r="E95" i="3"/>
  <c r="D95" i="3"/>
  <c r="D85" i="3" l="1"/>
  <c r="D83" i="3"/>
  <c r="D87" i="3"/>
  <c r="D86" i="3"/>
  <c r="D88" i="3"/>
  <c r="D89" i="3" l="1"/>
</calcChain>
</file>

<file path=xl/sharedStrings.xml><?xml version="1.0" encoding="utf-8"?>
<sst xmlns="http://schemas.openxmlformats.org/spreadsheetml/2006/main" count="162" uniqueCount="118">
  <si>
    <t>RUBRO O CULTIVO</t>
  </si>
  <si>
    <t>NOGAL</t>
  </si>
  <si>
    <t>RENDIMIENTO (kg/Há.)</t>
  </si>
  <si>
    <t>VARIEDAD</t>
  </si>
  <si>
    <t>SEER</t>
  </si>
  <si>
    <t>FECHA ESTIMADA  PRECIO VENTA</t>
  </si>
  <si>
    <t>Abril-Junio</t>
  </si>
  <si>
    <t>NIVEL TECNOLÓGICO</t>
  </si>
  <si>
    <t>Medio</t>
  </si>
  <si>
    <t>PRECIO ESPERADO ($/kg)</t>
  </si>
  <si>
    <t>REGIÓN</t>
  </si>
  <si>
    <t>Valparaíso</t>
  </si>
  <si>
    <t>INGRESO ESPERADO, con IVA ($)</t>
  </si>
  <si>
    <t>AGENCIA DE ÁREA</t>
  </si>
  <si>
    <t>Los Andes</t>
  </si>
  <si>
    <t>DESTINO PRODUCCION</t>
  </si>
  <si>
    <t>Mercado interno</t>
  </si>
  <si>
    <t>COMUNA/LOCALIDAD</t>
  </si>
  <si>
    <t>Los Andes, San Esteban, Calle Larga</t>
  </si>
  <si>
    <t>FECHA DE COSECHA</t>
  </si>
  <si>
    <t>Marzo-Abril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</si>
  <si>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</si>
  <si>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</si>
  <si>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</si>
  <si>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</si>
  <si>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</si>
  <si>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</si>
  <si>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</si>
  <si>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</si>
  <si>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</si>
  <si>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</si>
  <si>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</si>
  <si>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  (208 plantas / ha -  6 x 8 mts)</t>
  </si>
  <si>
    <t>Planta</t>
  </si>
  <si>
    <t>Jun-Jul</t>
  </si>
  <si>
    <t>Riegos</t>
  </si>
  <si>
    <t>JH</t>
  </si>
  <si>
    <t>Sep-Mar</t>
  </si>
  <si>
    <t>Fertilización</t>
  </si>
  <si>
    <t>Sep-Dic</t>
  </si>
  <si>
    <t>Control de plagas</t>
  </si>
  <si>
    <t>Ago - Dic</t>
  </si>
  <si>
    <t>Control de malezas</t>
  </si>
  <si>
    <t>Jun-Abr</t>
  </si>
  <si>
    <t>Cosecha y acarreo</t>
  </si>
  <si>
    <t>Mar-Abr</t>
  </si>
  <si>
    <t>Subtotal Jornadas Hombre</t>
  </si>
  <si>
    <t>JORNADAS ANIMAL</t>
  </si>
  <si>
    <t>Subtotal Jornadas Animal</t>
  </si>
  <si>
    <t>MAQUINARIA</t>
  </si>
  <si>
    <t>Rastrajes</t>
  </si>
  <si>
    <t>JM</t>
  </si>
  <si>
    <t>May-Oct</t>
  </si>
  <si>
    <t>Melgadura</t>
  </si>
  <si>
    <t>Aplicación pesticidas</t>
  </si>
  <si>
    <t>Ago-Abr</t>
  </si>
  <si>
    <t>Cosecha</t>
  </si>
  <si>
    <t>Dic-Ene</t>
  </si>
  <si>
    <t>Subtotal Costo Maquinaria</t>
  </si>
  <si>
    <t>INSUMOS</t>
  </si>
  <si>
    <t>Insumos</t>
  </si>
  <si>
    <t>Unidad (Kg/l/u)</t>
  </si>
  <si>
    <t>Cantidad (Kg/l/u)</t>
  </si>
  <si>
    <t>FERTILIZANTES</t>
  </si>
  <si>
    <t>Urea</t>
  </si>
  <si>
    <t>kg.</t>
  </si>
  <si>
    <t>Muriato de potasio</t>
  </si>
  <si>
    <t>Julio</t>
  </si>
  <si>
    <t>Abono foliar -Zinc</t>
  </si>
  <si>
    <t>Lts</t>
  </si>
  <si>
    <t>Octubre</t>
  </si>
  <si>
    <t>INSECTICIDA</t>
  </si>
  <si>
    <t>Clorpirifos</t>
  </si>
  <si>
    <t>l</t>
  </si>
  <si>
    <t>Aceite Citroliv</t>
  </si>
  <si>
    <t>Lambdacihalotrina. (Karate, Zero)</t>
  </si>
  <si>
    <t>Nov-Ene</t>
  </si>
  <si>
    <t>ACARICIDA</t>
  </si>
  <si>
    <t>Abamectina</t>
  </si>
  <si>
    <t>REGULADOR CRECIMIENTO</t>
  </si>
  <si>
    <t>Retain var.Serr</t>
  </si>
  <si>
    <t>HERBICIDA</t>
  </si>
  <si>
    <t>Glifosato</t>
  </si>
  <si>
    <t>MCPA Sal Potasica</t>
  </si>
  <si>
    <t>I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</si>
  <si>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</si>
  <si>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</si>
  <si>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</si>
  <si>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</si>
  <si>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</si>
  <si>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</si>
  <si>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</si>
  <si>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</si>
  <si>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</si>
  <si>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</si>
  <si>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</si>
  <si>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</si>
  <si>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</si>
  <si>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</si>
  <si>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</si>
  <si>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</si>
  <si>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</si>
  <si>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</si>
  <si>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</si>
  <si>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</si>
  <si>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</si>
  <si>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</si>
  <si>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</si>
  <si>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</si>
  <si>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</si>
  <si>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</si>
  <si>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($/ha)</t>
  </si>
  <si>
    <t>Pesimista</t>
  </si>
  <si>
    <t>Normal</t>
  </si>
  <si>
    <t>Optimista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</si>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</sst>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_ ;_ @_ "/>
    <numFmt numFmtId="165" formatCode="&quot; &quot;* #,##0.00&quot; &quot;;&quot;-&quot;* #,##0.00&quot; &quot;;&quot; &quot;* &quot;-&quot;??&quot; &quot;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7"/>
      <color rgb="FFFFFFFF"/>
      <name val="Calibri"/>
      <family val="2"/>
      <charset val="1"/>
    </font>
    <font>
      <b/>
      <sz val="7"/>
      <color rgb="FFFEFEFE"/>
      <name val="Calibri"/>
      <family val="2"/>
      <charset val="1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6B0A"/>
        <bgColor indexed="64"/>
      </patternFill>
    </fill>
  </fills>
  <borders count="8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theme="3"/>
      </left>
      <right style="thin">
        <color theme="3"/>
      </right>
      <top style="thin">
        <color indexed="8"/>
      </top>
      <bottom style="thin">
        <color theme="3"/>
      </bottom>
      <diagonal/>
    </border>
    <border>
      <left/>
      <right/>
      <top style="thin">
        <color indexed="64"/>
      </top>
      <bottom style="thin">
        <color theme="3"/>
      </bottom>
      <diagonal/>
    </border>
    <border>
      <left style="thin">
        <color indexed="10"/>
      </left>
      <right style="thin">
        <color theme="3"/>
      </right>
      <top style="thin">
        <color indexed="10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theme="3"/>
      </left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theme="3"/>
      </bottom>
      <diagonal/>
    </border>
    <border>
      <left style="thin">
        <color indexed="10"/>
      </left>
      <right/>
      <top style="thin">
        <color theme="3"/>
      </top>
      <bottom style="thin">
        <color indexed="10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theme="3"/>
      </right>
      <top/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theme="3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164" fontId="19" fillId="0" borderId="0" applyFont="0" applyFill="0" applyBorder="0" applyAlignment="0" applyProtection="0"/>
  </cellStyleXfs>
  <cellXfs count="17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3" fontId="2" fillId="2" borderId="4" xfId="0" applyNumberFormat="1" applyFont="1" applyFill="1" applyBorder="1" applyAlignment="1"/>
    <xf numFmtId="49" fontId="4" fillId="2" borderId="4" xfId="0" applyNumberFormat="1" applyFont="1" applyFill="1" applyBorder="1" applyAlignment="1">
      <alignment horizontal="right"/>
    </xf>
    <xf numFmtId="165" fontId="4" fillId="2" borderId="4" xfId="0" applyNumberFormat="1" applyFont="1" applyFill="1" applyBorder="1" applyAlignment="1"/>
    <xf numFmtId="49" fontId="4" fillId="2" borderId="4" xfId="0" applyNumberFormat="1" applyFont="1" applyFill="1" applyBorder="1" applyAlignment="1">
      <alignment horizontal="right" wrapText="1"/>
    </xf>
    <xf numFmtId="3" fontId="4" fillId="2" borderId="4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/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justify" wrapText="1"/>
    </xf>
    <xf numFmtId="0" fontId="0" fillId="2" borderId="6" xfId="0" applyFont="1" applyFill="1" applyBorder="1" applyAlignment="1"/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/>
    <xf numFmtId="0" fontId="2" fillId="2" borderId="2" xfId="0" applyFont="1" applyFill="1" applyBorder="1" applyAlignment="1">
      <alignment vertical="center"/>
    </xf>
    <xf numFmtId="0" fontId="1" fillId="5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0" fillId="2" borderId="9" xfId="0" applyFont="1" applyFill="1" applyBorder="1" applyAlignment="1"/>
    <xf numFmtId="0" fontId="13" fillId="7" borderId="11" xfId="0" applyFont="1" applyFill="1" applyBorder="1" applyAlignment="1"/>
    <xf numFmtId="49" fontId="11" fillId="8" borderId="12" xfId="0" applyNumberFormat="1" applyFont="1" applyFill="1" applyBorder="1" applyAlignment="1">
      <alignment vertical="center"/>
    </xf>
    <xf numFmtId="3" fontId="11" fillId="2" borderId="4" xfId="0" applyNumberFormat="1" applyFont="1" applyFill="1" applyBorder="1" applyAlignment="1">
      <alignment vertical="center"/>
    </xf>
    <xf numFmtId="0" fontId="11" fillId="2" borderId="4" xfId="0" applyNumberFormat="1" applyFont="1" applyFill="1" applyBorder="1" applyAlignment="1">
      <alignment vertical="center"/>
    </xf>
    <xf numFmtId="168" fontId="11" fillId="2" borderId="4" xfId="0" applyNumberFormat="1" applyFont="1" applyFill="1" applyBorder="1" applyAlignment="1">
      <alignment vertical="center"/>
    </xf>
    <xf numFmtId="0" fontId="8" fillId="7" borderId="10" xfId="0" applyFont="1" applyFill="1" applyBorder="1" applyAlignment="1">
      <alignment vertical="center"/>
    </xf>
    <xf numFmtId="0" fontId="8" fillId="7" borderId="11" xfId="0" applyFont="1" applyFill="1" applyBorder="1" applyAlignment="1">
      <alignment vertical="center"/>
    </xf>
    <xf numFmtId="167" fontId="1" fillId="2" borderId="11" xfId="0" applyNumberFormat="1" applyFont="1" applyFill="1" applyBorder="1" applyAlignment="1">
      <alignment vertical="center"/>
    </xf>
    <xf numFmtId="167" fontId="15" fillId="2" borderId="11" xfId="0" applyNumberFormat="1" applyFont="1" applyFill="1" applyBorder="1" applyAlignment="1">
      <alignment vertical="center"/>
    </xf>
    <xf numFmtId="0" fontId="13" fillId="2" borderId="11" xfId="0" applyFont="1" applyFill="1" applyBorder="1" applyAlignment="1"/>
    <xf numFmtId="0" fontId="0" fillId="2" borderId="13" xfId="0" applyFont="1" applyFill="1" applyBorder="1" applyAlignment="1"/>
    <xf numFmtId="49" fontId="0" fillId="2" borderId="11" xfId="0" applyNumberFormat="1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49" fontId="1" fillId="5" borderId="14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167" fontId="1" fillId="5" borderId="16" xfId="0" applyNumberFormat="1" applyFont="1" applyFill="1" applyBorder="1" applyAlignment="1">
      <alignment vertical="center"/>
    </xf>
    <xf numFmtId="49" fontId="1" fillId="3" borderId="17" xfId="0" applyNumberFormat="1" applyFont="1" applyFill="1" applyBorder="1" applyAlignment="1">
      <alignment vertical="center"/>
    </xf>
    <xf numFmtId="167" fontId="1" fillId="3" borderId="18" xfId="0" applyNumberFormat="1" applyFont="1" applyFill="1" applyBorder="1" applyAlignment="1">
      <alignment vertical="center"/>
    </xf>
    <xf numFmtId="49" fontId="1" fillId="5" borderId="17" xfId="0" applyNumberFormat="1" applyFont="1" applyFill="1" applyBorder="1" applyAlignment="1">
      <alignment vertical="center"/>
    </xf>
    <xf numFmtId="167" fontId="1" fillId="5" borderId="18" xfId="0" applyNumberFormat="1" applyFont="1" applyFill="1" applyBorder="1" applyAlignment="1">
      <alignment vertical="center"/>
    </xf>
    <xf numFmtId="49" fontId="1" fillId="5" borderId="19" xfId="0" applyNumberFormat="1" applyFont="1" applyFill="1" applyBorder="1" applyAlignment="1">
      <alignment vertical="center"/>
    </xf>
    <xf numFmtId="0" fontId="8" fillId="5" borderId="20" xfId="0" applyFont="1" applyFill="1" applyBorder="1" applyAlignment="1">
      <alignment vertical="center"/>
    </xf>
    <xf numFmtId="167" fontId="1" fillId="6" borderId="21" xfId="0" applyNumberFormat="1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49" fontId="11" fillId="8" borderId="22" xfId="0" applyNumberFormat="1" applyFont="1" applyFill="1" applyBorder="1" applyAlignment="1">
      <alignment vertical="center"/>
    </xf>
    <xf numFmtId="49" fontId="13" fillId="8" borderId="23" xfId="0" applyNumberFormat="1" applyFont="1" applyFill="1" applyBorder="1" applyAlignment="1"/>
    <xf numFmtId="49" fontId="11" fillId="2" borderId="24" xfId="0" applyNumberFormat="1" applyFont="1" applyFill="1" applyBorder="1" applyAlignment="1">
      <alignment vertical="center"/>
    </xf>
    <xf numFmtId="9" fontId="13" fillId="2" borderId="25" xfId="0" applyNumberFormat="1" applyFont="1" applyFill="1" applyBorder="1" applyAlignment="1"/>
    <xf numFmtId="49" fontId="11" fillId="8" borderId="26" xfId="0" applyNumberFormat="1" applyFont="1" applyFill="1" applyBorder="1" applyAlignment="1">
      <alignment vertical="center"/>
    </xf>
    <xf numFmtId="168" fontId="11" fillId="8" borderId="27" xfId="0" applyNumberFormat="1" applyFont="1" applyFill="1" applyBorder="1" applyAlignment="1">
      <alignment vertical="center"/>
    </xf>
    <xf numFmtId="9" fontId="11" fillId="8" borderId="28" xfId="0" applyNumberFormat="1" applyFont="1" applyFill="1" applyBorder="1" applyAlignment="1">
      <alignment vertical="center"/>
    </xf>
    <xf numFmtId="0" fontId="13" fillId="9" borderId="31" xfId="0" applyFont="1" applyFill="1" applyBorder="1" applyAlignment="1"/>
    <xf numFmtId="0" fontId="13" fillId="2" borderId="11" xfId="0" applyFont="1" applyFill="1" applyBorder="1" applyAlignment="1">
      <alignment vertical="center"/>
    </xf>
    <xf numFmtId="49" fontId="13" fillId="2" borderId="11" xfId="0" applyNumberFormat="1" applyFont="1" applyFill="1" applyBorder="1" applyAlignment="1">
      <alignment vertical="center"/>
    </xf>
    <xf numFmtId="49" fontId="11" fillId="2" borderId="32" xfId="0" applyNumberFormat="1" applyFont="1" applyFill="1" applyBorder="1" applyAlignment="1">
      <alignment vertical="center"/>
    </xf>
    <xf numFmtId="0" fontId="13" fillId="2" borderId="33" xfId="0" applyFont="1" applyFill="1" applyBorder="1" applyAlignment="1"/>
    <xf numFmtId="0" fontId="13" fillId="2" borderId="34" xfId="0" applyFont="1" applyFill="1" applyBorder="1" applyAlignment="1"/>
    <xf numFmtId="49" fontId="13" fillId="2" borderId="35" xfId="0" applyNumberFormat="1" applyFont="1" applyFill="1" applyBorder="1" applyAlignment="1">
      <alignment vertical="center"/>
    </xf>
    <xf numFmtId="0" fontId="13" fillId="2" borderId="36" xfId="0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0" fontId="13" fillId="2" borderId="38" xfId="0" applyFont="1" applyFill="1" applyBorder="1" applyAlignment="1"/>
    <xf numFmtId="0" fontId="13" fillId="2" borderId="39" xfId="0" applyFont="1" applyFill="1" applyBorder="1" applyAlignment="1"/>
    <xf numFmtId="0" fontId="11" fillId="7" borderId="11" xfId="0" applyFont="1" applyFill="1" applyBorder="1" applyAlignment="1">
      <alignment vertical="center"/>
    </xf>
    <xf numFmtId="0" fontId="8" fillId="9" borderId="10" xfId="0" applyFont="1" applyFill="1" applyBorder="1" applyAlignment="1">
      <alignment vertical="center"/>
    </xf>
    <xf numFmtId="49" fontId="16" fillId="9" borderId="11" xfId="0" applyNumberFormat="1" applyFont="1" applyFill="1" applyBorder="1" applyAlignment="1">
      <alignment vertical="center"/>
    </xf>
    <xf numFmtId="0" fontId="8" fillId="9" borderId="11" xfId="0" applyFont="1" applyFill="1" applyBorder="1" applyAlignment="1">
      <alignment vertical="center"/>
    </xf>
    <xf numFmtId="0" fontId="8" fillId="9" borderId="40" xfId="0" applyFont="1" applyFill="1" applyBorder="1" applyAlignment="1">
      <alignment vertical="center"/>
    </xf>
    <xf numFmtId="49" fontId="11" fillId="8" borderId="41" xfId="0" applyNumberFormat="1" applyFont="1" applyFill="1" applyBorder="1" applyAlignment="1">
      <alignment vertical="center"/>
    </xf>
    <xf numFmtId="0" fontId="0" fillId="0" borderId="11" xfId="0" applyNumberFormat="1" applyFont="1" applyBorder="1" applyAlignment="1"/>
    <xf numFmtId="49" fontId="16" fillId="9" borderId="29" xfId="0" applyNumberFormat="1" applyFont="1" applyFill="1" applyBorder="1" applyAlignment="1">
      <alignment vertical="center"/>
    </xf>
    <xf numFmtId="49" fontId="16" fillId="9" borderId="30" xfId="0" applyNumberFormat="1" applyFont="1" applyFill="1" applyBorder="1" applyAlignment="1">
      <alignment vertical="center"/>
    </xf>
    <xf numFmtId="0" fontId="0" fillId="0" borderId="45" xfId="0" applyNumberFormat="1" applyFont="1" applyBorder="1" applyAlignment="1"/>
    <xf numFmtId="0" fontId="0" fillId="2" borderId="46" xfId="0" applyFont="1" applyFill="1" applyBorder="1" applyAlignment="1"/>
    <xf numFmtId="0" fontId="0" fillId="2" borderId="47" xfId="0" applyFont="1" applyFill="1" applyBorder="1" applyAlignment="1"/>
    <xf numFmtId="0" fontId="0" fillId="2" borderId="48" xfId="0" applyFont="1" applyFill="1" applyBorder="1" applyAlignment="1"/>
    <xf numFmtId="0" fontId="0" fillId="0" borderId="50" xfId="0" applyNumberFormat="1" applyFont="1" applyBorder="1" applyAlignment="1"/>
    <xf numFmtId="0" fontId="0" fillId="2" borderId="51" xfId="0" applyFont="1" applyFill="1" applyBorder="1" applyAlignment="1"/>
    <xf numFmtId="49" fontId="1" fillId="3" borderId="54" xfId="0" applyNumberFormat="1" applyFont="1" applyFill="1" applyBorder="1" applyAlignment="1">
      <alignment horizontal="center" vertical="center" wrapText="1"/>
    </xf>
    <xf numFmtId="49" fontId="1" fillId="3" borderId="55" xfId="0" applyNumberFormat="1" applyFont="1" applyFill="1" applyBorder="1" applyAlignment="1">
      <alignment horizontal="center" vertical="center" wrapText="1"/>
    </xf>
    <xf numFmtId="49" fontId="1" fillId="3" borderId="56" xfId="0" applyNumberFormat="1" applyFont="1" applyFill="1" applyBorder="1" applyAlignment="1">
      <alignment horizontal="center" vertical="center" wrapText="1"/>
    </xf>
    <xf numFmtId="0" fontId="0" fillId="0" borderId="59" xfId="0" applyNumberFormat="1" applyFont="1" applyBorder="1" applyAlignment="1"/>
    <xf numFmtId="0" fontId="0" fillId="0" borderId="60" xfId="0" applyNumberFormat="1" applyFont="1" applyBorder="1" applyAlignment="1"/>
    <xf numFmtId="0" fontId="0" fillId="2" borderId="61" xfId="0" applyFont="1" applyFill="1" applyBorder="1" applyAlignment="1"/>
    <xf numFmtId="49" fontId="4" fillId="2" borderId="49" xfId="0" applyNumberFormat="1" applyFont="1" applyFill="1" applyBorder="1" applyAlignment="1">
      <alignment horizontal="center" wrapText="1"/>
    </xf>
    <xf numFmtId="0" fontId="4" fillId="2" borderId="49" xfId="0" applyNumberFormat="1" applyFont="1" applyFill="1" applyBorder="1" applyAlignment="1">
      <alignment wrapText="1"/>
    </xf>
    <xf numFmtId="49" fontId="4" fillId="2" borderId="49" xfId="0" applyNumberFormat="1" applyFont="1" applyFill="1" applyBorder="1" applyAlignment="1">
      <alignment horizontal="right" wrapText="1"/>
    </xf>
    <xf numFmtId="3" fontId="4" fillId="2" borderId="50" xfId="0" applyNumberFormat="1" applyFont="1" applyFill="1" applyBorder="1" applyAlignment="1">
      <alignment horizontal="right" wrapText="1"/>
    </xf>
    <xf numFmtId="3" fontId="4" fillId="2" borderId="49" xfId="0" applyNumberFormat="1" applyFont="1" applyFill="1" applyBorder="1" applyAlignment="1">
      <alignment horizontal="right" wrapText="1"/>
    </xf>
    <xf numFmtId="49" fontId="7" fillId="3" borderId="53" xfId="0" applyNumberFormat="1" applyFont="1" applyFill="1" applyBorder="1" applyAlignment="1">
      <alignment vertical="center"/>
    </xf>
    <xf numFmtId="0" fontId="7" fillId="3" borderId="52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vertical="center"/>
    </xf>
    <xf numFmtId="3" fontId="7" fillId="3" borderId="57" xfId="0" applyNumberFormat="1" applyFont="1" applyFill="1" applyBorder="1" applyAlignment="1">
      <alignment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vertical="center"/>
    </xf>
    <xf numFmtId="0" fontId="0" fillId="0" borderId="63" xfId="0" applyNumberFormat="1" applyFont="1" applyBorder="1" applyAlignment="1"/>
    <xf numFmtId="0" fontId="0" fillId="2" borderId="64" xfId="0" applyFont="1" applyFill="1" applyBorder="1" applyAlignment="1"/>
    <xf numFmtId="0" fontId="0" fillId="2" borderId="65" xfId="0" applyFont="1" applyFill="1" applyBorder="1" applyAlignment="1"/>
    <xf numFmtId="0" fontId="2" fillId="2" borderId="66" xfId="0" applyFont="1" applyFill="1" applyBorder="1" applyAlignment="1"/>
    <xf numFmtId="0" fontId="5" fillId="2" borderId="66" xfId="0" applyFont="1" applyFill="1" applyBorder="1" applyAlignment="1"/>
    <xf numFmtId="0" fontId="0" fillId="2" borderId="67" xfId="0" applyFont="1" applyFill="1" applyBorder="1" applyAlignment="1"/>
    <xf numFmtId="0" fontId="2" fillId="2" borderId="68" xfId="0" applyFont="1" applyFill="1" applyBorder="1" applyAlignment="1">
      <alignment wrapText="1"/>
    </xf>
    <xf numFmtId="14" fontId="2" fillId="2" borderId="68" xfId="0" applyNumberFormat="1" applyFont="1" applyFill="1" applyBorder="1" applyAlignment="1"/>
    <xf numFmtId="49" fontId="1" fillId="3" borderId="44" xfId="0" applyNumberFormat="1" applyFont="1" applyFill="1" applyBorder="1" applyAlignment="1">
      <alignment vertical="center" wrapText="1"/>
    </xf>
    <xf numFmtId="49" fontId="2" fillId="2" borderId="44" xfId="0" applyNumberFormat="1" applyFont="1" applyFill="1" applyBorder="1" applyAlignment="1">
      <alignment horizontal="right"/>
    </xf>
    <xf numFmtId="49" fontId="4" fillId="2" borderId="44" xfId="0" applyNumberFormat="1" applyFont="1" applyFill="1" applyBorder="1" applyAlignment="1">
      <alignment vertical="center" wrapText="1"/>
    </xf>
    <xf numFmtId="49" fontId="4" fillId="2" borderId="44" xfId="0" applyNumberFormat="1" applyFont="1" applyFill="1" applyBorder="1" applyAlignment="1">
      <alignment horizontal="right" vertical="center" wrapText="1"/>
    </xf>
    <xf numFmtId="49" fontId="4" fillId="2" borderId="44" xfId="0" applyNumberFormat="1" applyFont="1" applyFill="1" applyBorder="1" applyAlignment="1">
      <alignment horizontal="right"/>
    </xf>
    <xf numFmtId="49" fontId="4" fillId="2" borderId="44" xfId="0" applyNumberFormat="1" applyFont="1" applyFill="1" applyBorder="1" applyAlignment="1">
      <alignment horizontal="right" wrapText="1"/>
    </xf>
    <xf numFmtId="17" fontId="4" fillId="2" borderId="44" xfId="0" applyNumberFormat="1" applyFont="1" applyFill="1" applyBorder="1" applyAlignment="1">
      <alignment horizontal="right"/>
    </xf>
    <xf numFmtId="0" fontId="2" fillId="2" borderId="69" xfId="0" applyFont="1" applyFill="1" applyBorder="1" applyAlignment="1">
      <alignment vertical="center"/>
    </xf>
    <xf numFmtId="0" fontId="2" fillId="2" borderId="70" xfId="0" applyFont="1" applyFill="1" applyBorder="1" applyAlignment="1"/>
    <xf numFmtId="49" fontId="1" fillId="3" borderId="58" xfId="0" applyNumberFormat="1" applyFont="1" applyFill="1" applyBorder="1" applyAlignment="1">
      <alignment horizontal="center" vertical="center" wrapText="1"/>
    </xf>
    <xf numFmtId="49" fontId="1" fillId="5" borderId="44" xfId="0" applyNumberFormat="1" applyFont="1" applyFill="1" applyBorder="1" applyAlignment="1">
      <alignment vertical="center"/>
    </xf>
    <xf numFmtId="0" fontId="0" fillId="0" borderId="71" xfId="0" applyNumberFormat="1" applyFont="1" applyBorder="1" applyAlignment="1"/>
    <xf numFmtId="0" fontId="2" fillId="2" borderId="72" xfId="0" applyFont="1" applyFill="1" applyBorder="1" applyAlignment="1">
      <alignment horizontal="center" vertical="center"/>
    </xf>
    <xf numFmtId="49" fontId="4" fillId="2" borderId="73" xfId="0" applyNumberFormat="1" applyFont="1" applyFill="1" applyBorder="1" applyAlignment="1">
      <alignment wrapText="1"/>
    </xf>
    <xf numFmtId="49" fontId="1" fillId="5" borderId="74" xfId="0" applyNumberFormat="1" applyFont="1" applyFill="1" applyBorder="1" applyAlignment="1">
      <alignment vertical="center"/>
    </xf>
    <xf numFmtId="0" fontId="2" fillId="2" borderId="75" xfId="0" applyFont="1" applyFill="1" applyBorder="1" applyAlignment="1">
      <alignment horizontal="center" vertical="center"/>
    </xf>
    <xf numFmtId="0" fontId="2" fillId="2" borderId="76" xfId="0" applyFont="1" applyFill="1" applyBorder="1" applyAlignment="1">
      <alignment horizontal="center" vertical="center"/>
    </xf>
    <xf numFmtId="0" fontId="2" fillId="2" borderId="76" xfId="0" applyFont="1" applyFill="1" applyBorder="1" applyAlignment="1">
      <alignment vertical="center"/>
    </xf>
    <xf numFmtId="49" fontId="1" fillId="3" borderId="44" xfId="0" applyNumberFormat="1" applyFont="1" applyFill="1" applyBorder="1" applyAlignment="1">
      <alignment horizontal="center" vertical="center" wrapText="1"/>
    </xf>
    <xf numFmtId="49" fontId="7" fillId="3" borderId="44" xfId="0" applyNumberFormat="1" applyFont="1" applyFill="1" applyBorder="1" applyAlignment="1">
      <alignment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vertical="center"/>
    </xf>
    <xf numFmtId="3" fontId="7" fillId="3" borderId="44" xfId="0" applyNumberFormat="1" applyFont="1" applyFill="1" applyBorder="1" applyAlignment="1">
      <alignment vertical="center"/>
    </xf>
    <xf numFmtId="49" fontId="1" fillId="3" borderId="44" xfId="0" applyNumberFormat="1" applyFont="1" applyFill="1" applyBorder="1" applyAlignment="1">
      <alignment horizontal="center" vertical="center"/>
    </xf>
    <xf numFmtId="0" fontId="2" fillId="2" borderId="75" xfId="0" applyFont="1" applyFill="1" applyBorder="1" applyAlignment="1"/>
    <xf numFmtId="0" fontId="2" fillId="2" borderId="77" xfId="0" applyFont="1" applyFill="1" applyBorder="1" applyAlignment="1"/>
    <xf numFmtId="3" fontId="2" fillId="2" borderId="77" xfId="0" applyNumberFormat="1" applyFont="1" applyFill="1" applyBorder="1" applyAlignment="1"/>
    <xf numFmtId="0" fontId="2" fillId="2" borderId="44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49" fontId="3" fillId="3" borderId="44" xfId="0" applyNumberFormat="1" applyFont="1" applyFill="1" applyBorder="1" applyAlignment="1">
      <alignment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vertical="center"/>
    </xf>
    <xf numFmtId="0" fontId="0" fillId="0" borderId="78" xfId="0" applyNumberFormat="1" applyFont="1" applyBorder="1" applyAlignment="1"/>
    <xf numFmtId="0" fontId="2" fillId="2" borderId="79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vertical="center"/>
    </xf>
    <xf numFmtId="0" fontId="2" fillId="2" borderId="80" xfId="0" applyFont="1" applyFill="1" applyBorder="1" applyAlignment="1">
      <alignment vertical="center"/>
    </xf>
    <xf numFmtId="0" fontId="2" fillId="2" borderId="76" xfId="0" applyFont="1" applyFill="1" applyBorder="1" applyAlignment="1"/>
    <xf numFmtId="3" fontId="2" fillId="2" borderId="76" xfId="0" applyNumberFormat="1" applyFont="1" applyFill="1" applyBorder="1" applyAlignment="1"/>
    <xf numFmtId="49" fontId="4" fillId="2" borderId="44" xfId="0" applyNumberFormat="1" applyFont="1" applyFill="1" applyBorder="1" applyAlignment="1">
      <alignment wrapText="1"/>
    </xf>
    <xf numFmtId="49" fontId="4" fillId="2" borderId="44" xfId="0" applyNumberFormat="1" applyFont="1" applyFill="1" applyBorder="1" applyAlignment="1">
      <alignment horizontal="center"/>
    </xf>
    <xf numFmtId="3" fontId="4" fillId="2" borderId="44" xfId="0" applyNumberFormat="1" applyFont="1" applyFill="1" applyBorder="1" applyAlignment="1"/>
    <xf numFmtId="49" fontId="4" fillId="2" borderId="44" xfId="0" applyNumberFormat="1" applyFont="1" applyFill="1" applyBorder="1" applyAlignment="1">
      <alignment horizontal="center" wrapText="1"/>
    </xf>
    <xf numFmtId="166" fontId="4" fillId="2" borderId="44" xfId="0" applyNumberFormat="1" applyFont="1" applyFill="1" applyBorder="1" applyAlignment="1"/>
    <xf numFmtId="0" fontId="0" fillId="11" borderId="0" xfId="0" applyNumberFormat="1" applyFont="1" applyFill="1" applyAlignment="1"/>
    <xf numFmtId="168" fontId="11" fillId="11" borderId="27" xfId="0" applyNumberFormat="1" applyFont="1" applyFill="1" applyBorder="1" applyAlignment="1">
      <alignment vertical="center"/>
    </xf>
    <xf numFmtId="168" fontId="11" fillId="11" borderId="28" xfId="0" applyNumberFormat="1" applyFont="1" applyFill="1" applyBorder="1" applyAlignment="1">
      <alignment vertical="center"/>
    </xf>
    <xf numFmtId="0" fontId="17" fillId="12" borderId="44" xfId="0" applyFont="1" applyFill="1" applyBorder="1" applyAlignment="1">
      <alignment wrapText="1"/>
    </xf>
    <xf numFmtId="0" fontId="18" fillId="12" borderId="44" xfId="0" applyFont="1" applyFill="1" applyBorder="1" applyAlignment="1">
      <alignment wrapText="1"/>
    </xf>
    <xf numFmtId="49" fontId="4" fillId="2" borderId="4" xfId="0" applyNumberFormat="1" applyFont="1" applyFill="1" applyBorder="1" applyAlignment="1"/>
    <xf numFmtId="0" fontId="4" fillId="2" borderId="4" xfId="0" applyFont="1" applyFill="1" applyBorder="1" applyAlignment="1"/>
    <xf numFmtId="0" fontId="20" fillId="0" borderId="44" xfId="0" applyFont="1" applyBorder="1" applyAlignment="1">
      <alignment vertical="center"/>
    </xf>
    <xf numFmtId="0" fontId="20" fillId="0" borderId="44" xfId="0" applyFont="1" applyBorder="1" applyAlignment="1">
      <alignment horizontal="center" vertical="center"/>
    </xf>
    <xf numFmtId="0" fontId="20" fillId="10" borderId="44" xfId="0" applyFont="1" applyFill="1" applyBorder="1" applyAlignment="1">
      <alignment horizontal="center" vertical="center"/>
    </xf>
    <xf numFmtId="3" fontId="20" fillId="0" borderId="44" xfId="0" applyNumberFormat="1" applyFont="1" applyBorder="1" applyAlignment="1">
      <alignment vertical="center"/>
    </xf>
    <xf numFmtId="0" fontId="21" fillId="0" borderId="44" xfId="0" applyFont="1" applyFill="1" applyBorder="1" applyAlignment="1">
      <alignment vertical="center" wrapText="1"/>
    </xf>
    <xf numFmtId="0" fontId="20" fillId="0" borderId="44" xfId="0" applyFont="1" applyFill="1" applyBorder="1" applyAlignment="1">
      <alignment vertical="center" wrapText="1"/>
    </xf>
    <xf numFmtId="0" fontId="20" fillId="0" borderId="44" xfId="0" applyFont="1" applyFill="1" applyBorder="1" applyAlignment="1">
      <alignment horizontal="center" vertical="center" wrapText="1"/>
    </xf>
    <xf numFmtId="3" fontId="20" fillId="0" borderId="44" xfId="0" applyNumberFormat="1" applyFont="1" applyBorder="1" applyAlignment="1">
      <alignment horizontal="center" vertical="center"/>
    </xf>
    <xf numFmtId="0" fontId="21" fillId="0" borderId="44" xfId="0" applyFont="1" applyBorder="1" applyAlignment="1">
      <alignment vertical="center"/>
    </xf>
    <xf numFmtId="164" fontId="11" fillId="11" borderId="42" xfId="1" applyFont="1" applyFill="1" applyBorder="1" applyAlignment="1">
      <alignment vertical="center"/>
    </xf>
    <xf numFmtId="164" fontId="11" fillId="11" borderId="43" xfId="1" applyFont="1" applyFill="1" applyBorder="1" applyAlignment="1">
      <alignment vertical="center"/>
    </xf>
    <xf numFmtId="49" fontId="6" fillId="3" borderId="4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49" fontId="1" fillId="3" borderId="81" xfId="0" applyNumberFormat="1" applyFont="1" applyFill="1" applyBorder="1" applyAlignment="1">
      <alignment horizontal="center" vertical="center" wrapText="1"/>
    </xf>
    <xf numFmtId="49" fontId="1" fillId="3" borderId="82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49" fontId="4" fillId="11" borderId="4" xfId="0" applyNumberFormat="1" applyFont="1" applyFill="1" applyBorder="1" applyAlignment="1">
      <alignment wrapText="1"/>
    </xf>
    <xf numFmtId="0" fontId="4" fillId="11" borderId="4" xfId="0" applyFont="1" applyFill="1" applyBorder="1" applyAlignment="1">
      <alignment wrapText="1"/>
    </xf>
    <xf numFmtId="49" fontId="4" fillId="2" borderId="4" xfId="0" applyNumberFormat="1" applyFont="1" applyFill="1" applyBorder="1" applyAlignment="1"/>
    <xf numFmtId="0" fontId="4" fillId="2" borderId="4" xfId="0" applyFont="1" applyFill="1" applyBorder="1" applyAlignment="1"/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368300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8"/>
  <sheetViews>
    <sheetView showGridLines="0" tabSelected="1" zoomScale="120" zoomScaleNormal="120" workbookViewId="0">
      <selection activeCell="C93" sqref="C93"/>
    </sheetView>
  </sheetViews>
  <sheetFormatPr defaultColWidth="10.85546875" defaultRowHeight="11.25" customHeight="1"/>
  <cols>
    <col min="1" max="1" width="4.42578125" style="1" customWidth="1"/>
    <col min="2" max="2" width="21.5703125" style="1" customWidth="1"/>
    <col min="3" max="3" width="21.710937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9" ht="15" customHeight="1">
      <c r="A1" s="2"/>
      <c r="B1" s="2"/>
      <c r="C1" s="2"/>
      <c r="D1" s="2"/>
      <c r="E1" s="2"/>
      <c r="F1" s="2"/>
      <c r="G1" s="2"/>
    </row>
    <row r="2" spans="1:9" ht="15" customHeight="1">
      <c r="A2" s="2"/>
      <c r="B2" s="2"/>
      <c r="C2" s="2"/>
      <c r="D2" s="2"/>
      <c r="E2" s="2"/>
      <c r="F2" s="2"/>
      <c r="G2" s="2"/>
    </row>
    <row r="3" spans="1:9" ht="15" customHeight="1">
      <c r="A3" s="2"/>
      <c r="B3" s="2"/>
      <c r="C3" s="2"/>
      <c r="D3" s="2"/>
      <c r="E3" s="2"/>
      <c r="F3" s="2"/>
      <c r="G3" s="2"/>
    </row>
    <row r="4" spans="1:9" ht="15" customHeight="1">
      <c r="A4" s="2"/>
      <c r="B4" s="2"/>
      <c r="C4" s="2"/>
      <c r="D4" s="2"/>
      <c r="E4" s="2"/>
      <c r="F4" s="2"/>
      <c r="G4" s="2"/>
    </row>
    <row r="5" spans="1:9" ht="15" customHeight="1">
      <c r="A5" s="2"/>
      <c r="B5" s="2"/>
      <c r="C5" s="2"/>
      <c r="D5" s="2"/>
      <c r="E5" s="2"/>
      <c r="F5" s="2"/>
      <c r="G5" s="2"/>
    </row>
    <row r="6" spans="1:9" ht="15" customHeight="1">
      <c r="A6" s="2"/>
      <c r="B6" s="2"/>
      <c r="C6" s="2"/>
      <c r="D6" s="2"/>
      <c r="E6" s="2"/>
      <c r="F6" s="2"/>
      <c r="G6" s="2"/>
    </row>
    <row r="7" spans="1:9" ht="15" customHeight="1">
      <c r="A7" s="2"/>
      <c r="B7" s="2"/>
      <c r="C7" s="2"/>
      <c r="D7" s="2"/>
      <c r="E7" s="2"/>
      <c r="F7" s="2"/>
      <c r="G7" s="2"/>
    </row>
    <row r="8" spans="1:9" ht="15" customHeight="1">
      <c r="A8" s="2"/>
      <c r="B8" s="101"/>
      <c r="C8" s="101"/>
      <c r="D8" s="2"/>
      <c r="E8" s="3"/>
      <c r="F8" s="3"/>
      <c r="G8" s="3"/>
    </row>
    <row r="9" spans="1:9" ht="12" customHeight="1">
      <c r="A9" s="30"/>
      <c r="B9" s="104" t="s">
        <v>0</v>
      </c>
      <c r="C9" s="105" t="s">
        <v>1</v>
      </c>
      <c r="D9" s="99"/>
      <c r="E9" s="169" t="s">
        <v>2</v>
      </c>
      <c r="F9" s="170"/>
      <c r="G9" s="5">
        <v>4000</v>
      </c>
    </row>
    <row r="10" spans="1:9" ht="23.45" customHeight="1">
      <c r="A10" s="30"/>
      <c r="B10" s="106" t="s">
        <v>3</v>
      </c>
      <c r="C10" s="107" t="s">
        <v>4</v>
      </c>
      <c r="D10" s="100"/>
      <c r="E10" s="171" t="s">
        <v>5</v>
      </c>
      <c r="F10" s="172"/>
      <c r="G10" s="6" t="s">
        <v>6</v>
      </c>
    </row>
    <row r="11" spans="1:9" ht="18" customHeight="1">
      <c r="A11" s="30"/>
      <c r="B11" s="106" t="s">
        <v>7</v>
      </c>
      <c r="C11" s="108" t="s">
        <v>8</v>
      </c>
      <c r="D11" s="100"/>
      <c r="E11" s="173" t="s">
        <v>9</v>
      </c>
      <c r="F11" s="174"/>
      <c r="G11" s="7">
        <v>1800</v>
      </c>
    </row>
    <row r="12" spans="1:9" ht="11.25" customHeight="1">
      <c r="A12" s="30"/>
      <c r="B12" s="106" t="s">
        <v>10</v>
      </c>
      <c r="C12" s="109" t="s">
        <v>11</v>
      </c>
      <c r="D12" s="100"/>
      <c r="E12" s="154" t="s">
        <v>12</v>
      </c>
      <c r="F12" s="155"/>
      <c r="G12" s="9">
        <f>(G9*G11)</f>
        <v>7200000</v>
      </c>
    </row>
    <row r="13" spans="1:9" ht="11.25" customHeight="1">
      <c r="A13" s="30"/>
      <c r="B13" s="106" t="s">
        <v>13</v>
      </c>
      <c r="C13" s="108" t="s">
        <v>14</v>
      </c>
      <c r="D13" s="100"/>
      <c r="E13" s="171" t="s">
        <v>15</v>
      </c>
      <c r="F13" s="172"/>
      <c r="G13" s="6" t="s">
        <v>16</v>
      </c>
    </row>
    <row r="14" spans="1:9" ht="13.5" customHeight="1">
      <c r="A14" s="30"/>
      <c r="B14" s="106" t="s">
        <v>17</v>
      </c>
      <c r="C14" s="108" t="s">
        <v>18</v>
      </c>
      <c r="D14" s="100"/>
      <c r="E14" s="171" t="s">
        <v>19</v>
      </c>
      <c r="F14" s="172"/>
      <c r="G14" s="6" t="s">
        <v>20</v>
      </c>
      <c r="I14" s="149"/>
    </row>
    <row r="15" spans="1:9" ht="16.149999999999999" customHeight="1">
      <c r="A15" s="30"/>
      <c r="B15" s="106" t="s">
        <v>21</v>
      </c>
      <c r="C15" s="110">
        <v>44228</v>
      </c>
      <c r="D15" s="100"/>
      <c r="E15" s="175" t="s">
        <v>22</v>
      </c>
      <c r="F15" s="176"/>
      <c r="G15" s="8" t="s">
        <v>23</v>
      </c>
    </row>
    <row r="16" spans="1:9" ht="12" customHeight="1">
      <c r="A16" s="2"/>
      <c r="B16" s="102"/>
      <c r="C16" s="103"/>
      <c r="D16" s="10"/>
      <c r="E16" s="11"/>
      <c r="F16" s="11"/>
      <c r="G16" s="12"/>
    </row>
    <row r="17" spans="1:9" ht="12" customHeight="1">
      <c r="A17" s="13"/>
      <c r="B17" s="167" t="s">
        <v>24</v>
      </c>
      <c r="C17" s="168"/>
      <c r="D17" s="168"/>
      <c r="E17" s="168"/>
      <c r="F17" s="168"/>
      <c r="G17" s="168"/>
    </row>
    <row r="18" spans="1:9" ht="12" customHeight="1">
      <c r="A18" s="2"/>
      <c r="B18" s="112"/>
      <c r="C18" s="14"/>
      <c r="D18" s="14"/>
      <c r="E18" s="14"/>
      <c r="F18" s="15"/>
      <c r="G18" s="15"/>
    </row>
    <row r="19" spans="1:9" ht="12" customHeight="1">
      <c r="A19" s="30"/>
      <c r="B19" s="114" t="s">
        <v>25</v>
      </c>
      <c r="C19" s="111"/>
      <c r="D19" s="16"/>
      <c r="E19" s="16"/>
      <c r="F19" s="16"/>
      <c r="G19" s="16"/>
    </row>
    <row r="20" spans="1:9" ht="24" customHeight="1">
      <c r="A20" s="13"/>
      <c r="B20" s="113" t="s">
        <v>26</v>
      </c>
      <c r="C20" s="78" t="s">
        <v>27</v>
      </c>
      <c r="D20" s="79" t="s">
        <v>28</v>
      </c>
      <c r="E20" s="80" t="s">
        <v>29</v>
      </c>
      <c r="F20" s="78" t="s">
        <v>30</v>
      </c>
      <c r="G20" s="79" t="s">
        <v>31</v>
      </c>
    </row>
    <row r="21" spans="1:9" ht="14.45">
      <c r="A21" s="77"/>
      <c r="B21" s="156" t="s">
        <v>32</v>
      </c>
      <c r="C21" s="157" t="s">
        <v>33</v>
      </c>
      <c r="D21" s="157">
        <v>208</v>
      </c>
      <c r="E21" s="158" t="s">
        <v>34</v>
      </c>
      <c r="F21" s="159">
        <v>2000</v>
      </c>
      <c r="G21" s="159">
        <f>+F21*D21</f>
        <v>416000</v>
      </c>
    </row>
    <row r="22" spans="1:9" ht="14.45">
      <c r="A22" s="77"/>
      <c r="B22" s="156" t="s">
        <v>35</v>
      </c>
      <c r="C22" s="157" t="s">
        <v>36</v>
      </c>
      <c r="D22" s="157">
        <v>14</v>
      </c>
      <c r="E22" s="158" t="s">
        <v>37</v>
      </c>
      <c r="F22" s="159">
        <v>25000</v>
      </c>
      <c r="G22" s="159">
        <f>+F22*D22</f>
        <v>350000</v>
      </c>
    </row>
    <row r="23" spans="1:9" ht="14.45">
      <c r="A23" s="77"/>
      <c r="B23" s="156" t="s">
        <v>38</v>
      </c>
      <c r="C23" s="157" t="s">
        <v>36</v>
      </c>
      <c r="D23" s="157">
        <v>8</v>
      </c>
      <c r="E23" s="158" t="s">
        <v>39</v>
      </c>
      <c r="F23" s="159">
        <v>25000</v>
      </c>
      <c r="G23" s="159">
        <f>+F23*D23</f>
        <v>200000</v>
      </c>
    </row>
    <row r="24" spans="1:9" ht="14.45">
      <c r="A24" s="77"/>
      <c r="B24" s="156" t="s">
        <v>40</v>
      </c>
      <c r="C24" s="157" t="s">
        <v>36</v>
      </c>
      <c r="D24" s="157">
        <v>6</v>
      </c>
      <c r="E24" s="158" t="s">
        <v>41</v>
      </c>
      <c r="F24" s="159">
        <v>25000</v>
      </c>
      <c r="G24" s="159">
        <f>+F24*D24</f>
        <v>150000</v>
      </c>
    </row>
    <row r="25" spans="1:9" ht="14.45">
      <c r="A25" s="77"/>
      <c r="B25" s="156" t="s">
        <v>42</v>
      </c>
      <c r="C25" s="157" t="s">
        <v>36</v>
      </c>
      <c r="D25" s="157">
        <v>6</v>
      </c>
      <c r="E25" s="158" t="s">
        <v>43</v>
      </c>
      <c r="F25" s="159">
        <v>25000</v>
      </c>
      <c r="G25" s="159">
        <f>+F25*D25</f>
        <v>150000</v>
      </c>
    </row>
    <row r="26" spans="1:9" ht="14.45">
      <c r="A26" s="77"/>
      <c r="B26" s="156" t="s">
        <v>44</v>
      </c>
      <c r="C26" s="157" t="s">
        <v>36</v>
      </c>
      <c r="D26" s="157">
        <v>32</v>
      </c>
      <c r="E26" s="158" t="s">
        <v>45</v>
      </c>
      <c r="F26" s="159">
        <v>25000</v>
      </c>
      <c r="G26" s="159">
        <v>800000</v>
      </c>
    </row>
    <row r="27" spans="1:9" ht="14.25" customHeight="1">
      <c r="A27" s="73"/>
      <c r="B27" s="89" t="s">
        <v>46</v>
      </c>
      <c r="C27" s="90"/>
      <c r="D27" s="91"/>
      <c r="E27" s="90"/>
      <c r="F27" s="92"/>
      <c r="G27" s="93">
        <f>SUM(G21:G26)</f>
        <v>2066000</v>
      </c>
    </row>
    <row r="28" spans="1:9" ht="12" customHeight="1">
      <c r="A28" s="75"/>
      <c r="B28" s="115"/>
      <c r="C28" s="72"/>
      <c r="D28" s="72"/>
      <c r="E28" s="81"/>
      <c r="F28" s="82"/>
      <c r="G28" s="81"/>
    </row>
    <row r="29" spans="1:9" ht="12" customHeight="1">
      <c r="A29" s="74"/>
      <c r="B29" s="118" t="s">
        <v>47</v>
      </c>
      <c r="C29" s="119"/>
      <c r="D29" s="120"/>
      <c r="E29" s="120"/>
      <c r="F29" s="121"/>
      <c r="G29" s="121"/>
    </row>
    <row r="30" spans="1:9" ht="12" customHeight="1">
      <c r="A30" s="30"/>
      <c r="B30" s="127" t="s">
        <v>26</v>
      </c>
      <c r="C30" s="122" t="s">
        <v>27</v>
      </c>
      <c r="D30" s="122" t="s">
        <v>28</v>
      </c>
      <c r="E30" s="127" t="s">
        <v>29</v>
      </c>
      <c r="F30" s="122" t="s">
        <v>30</v>
      </c>
      <c r="G30" s="127" t="s">
        <v>31</v>
      </c>
    </row>
    <row r="31" spans="1:9" ht="12" customHeight="1">
      <c r="A31" s="30"/>
      <c r="B31" s="131"/>
      <c r="C31" s="132"/>
      <c r="D31" s="133"/>
      <c r="E31" s="133"/>
      <c r="F31" s="131"/>
      <c r="G31" s="131"/>
    </row>
    <row r="32" spans="1:9" ht="14.25" customHeight="1">
      <c r="A32" s="30"/>
      <c r="B32" s="134" t="s">
        <v>48</v>
      </c>
      <c r="C32" s="135"/>
      <c r="D32" s="135"/>
      <c r="E32" s="135"/>
      <c r="F32" s="136"/>
      <c r="G32" s="136"/>
      <c r="I32" s="69"/>
    </row>
    <row r="33" spans="1:7" ht="12.75" customHeight="1">
      <c r="A33" s="83"/>
      <c r="B33" s="128"/>
      <c r="C33" s="129"/>
      <c r="D33" s="129"/>
      <c r="E33" s="129"/>
      <c r="F33" s="130"/>
      <c r="G33" s="130"/>
    </row>
    <row r="34" spans="1:7" ht="12.75" customHeight="1">
      <c r="A34" s="98"/>
      <c r="B34" s="114" t="s">
        <v>49</v>
      </c>
      <c r="C34" s="116"/>
      <c r="D34" s="94"/>
      <c r="E34" s="94"/>
      <c r="F34" s="95"/>
      <c r="G34" s="95"/>
    </row>
    <row r="35" spans="1:7" ht="24.75" customHeight="1">
      <c r="A35" s="30"/>
      <c r="B35" s="127" t="s">
        <v>26</v>
      </c>
      <c r="C35" s="127" t="s">
        <v>27</v>
      </c>
      <c r="D35" s="127" t="s">
        <v>28</v>
      </c>
      <c r="E35" s="127" t="s">
        <v>29</v>
      </c>
      <c r="F35" s="122" t="s">
        <v>30</v>
      </c>
      <c r="G35" s="127" t="s">
        <v>31</v>
      </c>
    </row>
    <row r="36" spans="1:7" ht="12.75" customHeight="1">
      <c r="A36" s="30"/>
      <c r="B36" s="156" t="s">
        <v>50</v>
      </c>
      <c r="C36" s="157" t="s">
        <v>51</v>
      </c>
      <c r="D36" s="157">
        <v>0.25</v>
      </c>
      <c r="E36" s="158" t="s">
        <v>52</v>
      </c>
      <c r="F36" s="159">
        <v>146500</v>
      </c>
      <c r="G36" s="159">
        <f>+F36*D36</f>
        <v>36625</v>
      </c>
    </row>
    <row r="37" spans="1:7" ht="12.75" customHeight="1">
      <c r="A37" s="30"/>
      <c r="B37" s="156" t="s">
        <v>53</v>
      </c>
      <c r="C37" s="157" t="s">
        <v>51</v>
      </c>
      <c r="D37" s="157">
        <v>0.25</v>
      </c>
      <c r="E37" s="158" t="s">
        <v>52</v>
      </c>
      <c r="F37" s="159">
        <v>146500</v>
      </c>
      <c r="G37" s="159">
        <f>+F37*D37</f>
        <v>36625</v>
      </c>
    </row>
    <row r="38" spans="1:7" ht="12.75" customHeight="1">
      <c r="A38" s="30"/>
      <c r="B38" s="156" t="s">
        <v>54</v>
      </c>
      <c r="C38" s="157" t="s">
        <v>51</v>
      </c>
      <c r="D38" s="157">
        <v>0.55000000000000004</v>
      </c>
      <c r="E38" s="158" t="s">
        <v>55</v>
      </c>
      <c r="F38" s="159">
        <v>146500</v>
      </c>
      <c r="G38" s="159">
        <f>+F38*D38</f>
        <v>80575</v>
      </c>
    </row>
    <row r="39" spans="1:7" ht="15" customHeight="1">
      <c r="A39" s="73"/>
      <c r="B39" s="156" t="s">
        <v>56</v>
      </c>
      <c r="C39" s="157" t="s">
        <v>51</v>
      </c>
      <c r="D39" s="157">
        <v>0.25</v>
      </c>
      <c r="E39" s="158" t="s">
        <v>57</v>
      </c>
      <c r="F39" s="159">
        <v>146500</v>
      </c>
      <c r="G39" s="159">
        <f>+F39*D39</f>
        <v>36625</v>
      </c>
    </row>
    <row r="40" spans="1:7" ht="18" customHeight="1">
      <c r="A40" s="75"/>
      <c r="B40" s="123" t="s">
        <v>58</v>
      </c>
      <c r="C40" s="124"/>
      <c r="D40" s="124"/>
      <c r="E40" s="124"/>
      <c r="F40" s="125"/>
      <c r="G40" s="126">
        <f>SUM(G36:G39)</f>
        <v>190450</v>
      </c>
    </row>
    <row r="41" spans="1:7" ht="12.75" customHeight="1">
      <c r="A41" s="74"/>
      <c r="B41" s="117"/>
      <c r="C41" s="84"/>
      <c r="D41" s="85"/>
      <c r="E41" s="86"/>
      <c r="F41" s="88"/>
      <c r="G41" s="87"/>
    </row>
    <row r="42" spans="1:7" ht="13.5" customHeight="1">
      <c r="A42" s="30"/>
      <c r="B42" s="118" t="s">
        <v>59</v>
      </c>
      <c r="C42" s="119"/>
      <c r="D42" s="120"/>
      <c r="E42" s="120"/>
      <c r="F42" s="121"/>
      <c r="G42" s="121"/>
    </row>
    <row r="43" spans="1:7" ht="27.75" customHeight="1">
      <c r="A43" s="30"/>
      <c r="B43" s="122" t="s">
        <v>60</v>
      </c>
      <c r="C43" s="122" t="s">
        <v>61</v>
      </c>
      <c r="D43" s="122" t="s">
        <v>62</v>
      </c>
      <c r="E43" s="122" t="s">
        <v>29</v>
      </c>
      <c r="F43" s="122" t="s">
        <v>30</v>
      </c>
      <c r="G43" s="122" t="s">
        <v>31</v>
      </c>
    </row>
    <row r="44" spans="1:7" ht="14.45">
      <c r="A44" s="30"/>
      <c r="B44" s="160" t="s">
        <v>63</v>
      </c>
      <c r="C44" s="161"/>
      <c r="D44" s="161"/>
      <c r="E44" s="161"/>
      <c r="F44" s="162"/>
      <c r="G44" s="161"/>
    </row>
    <row r="45" spans="1:7" ht="14.45">
      <c r="A45" s="30"/>
      <c r="B45" s="156" t="s">
        <v>64</v>
      </c>
      <c r="C45" s="157" t="s">
        <v>65</v>
      </c>
      <c r="D45" s="163">
        <v>416</v>
      </c>
      <c r="E45" s="158" t="s">
        <v>39</v>
      </c>
      <c r="F45" s="159">
        <v>396</v>
      </c>
      <c r="G45" s="159">
        <f t="shared" ref="G45:G46" si="0">+F45*D45</f>
        <v>164736</v>
      </c>
    </row>
    <row r="46" spans="1:7" ht="14.45">
      <c r="A46" s="30"/>
      <c r="B46" s="156" t="s">
        <v>66</v>
      </c>
      <c r="C46" s="157" t="s">
        <v>65</v>
      </c>
      <c r="D46" s="163">
        <v>280</v>
      </c>
      <c r="E46" s="157" t="s">
        <v>67</v>
      </c>
      <c r="F46" s="159">
        <v>432</v>
      </c>
      <c r="G46" s="159">
        <f t="shared" si="0"/>
        <v>120960</v>
      </c>
    </row>
    <row r="47" spans="1:7" ht="14.45">
      <c r="A47" s="97"/>
      <c r="B47" s="156" t="s">
        <v>68</v>
      </c>
      <c r="C47" s="157" t="s">
        <v>69</v>
      </c>
      <c r="D47" s="163">
        <v>5</v>
      </c>
      <c r="E47" s="157" t="s">
        <v>70</v>
      </c>
      <c r="F47" s="159">
        <v>5000</v>
      </c>
      <c r="G47" s="159">
        <v>25000</v>
      </c>
    </row>
    <row r="48" spans="1:7" ht="14.45">
      <c r="A48" s="74"/>
      <c r="B48" s="160" t="s">
        <v>71</v>
      </c>
      <c r="C48" s="161"/>
      <c r="D48" s="161"/>
      <c r="E48" s="161"/>
      <c r="F48" s="162"/>
      <c r="G48" s="161"/>
    </row>
    <row r="49" spans="1:14" ht="14.45">
      <c r="A49" s="30"/>
      <c r="B49" s="156" t="s">
        <v>72</v>
      </c>
      <c r="C49" s="157" t="s">
        <v>73</v>
      </c>
      <c r="D49" s="163">
        <v>1.8</v>
      </c>
      <c r="E49" s="158" t="s">
        <v>34</v>
      </c>
      <c r="F49" s="159">
        <v>12620</v>
      </c>
      <c r="G49" s="159">
        <f>+F49*D49</f>
        <v>22716</v>
      </c>
    </row>
    <row r="50" spans="1:14" ht="14.45">
      <c r="A50" s="30"/>
      <c r="B50" s="156" t="s">
        <v>74</v>
      </c>
      <c r="C50" s="157" t="s">
        <v>73</v>
      </c>
      <c r="D50" s="163">
        <v>23</v>
      </c>
      <c r="E50" s="158" t="s">
        <v>34</v>
      </c>
      <c r="F50" s="159">
        <v>3926</v>
      </c>
      <c r="G50" s="159">
        <f>+F50*D50</f>
        <v>90298</v>
      </c>
      <c r="K50" s="69"/>
    </row>
    <row r="51" spans="1:14" ht="14.45">
      <c r="A51" s="97"/>
      <c r="B51" s="156" t="s">
        <v>75</v>
      </c>
      <c r="C51" s="157" t="s">
        <v>73</v>
      </c>
      <c r="D51" s="163">
        <v>0.9</v>
      </c>
      <c r="E51" s="158" t="s">
        <v>76</v>
      </c>
      <c r="F51" s="159">
        <v>33200</v>
      </c>
      <c r="G51" s="159">
        <f>+F51*D51</f>
        <v>29880</v>
      </c>
      <c r="K51" s="69"/>
    </row>
    <row r="52" spans="1:14" ht="14.45">
      <c r="A52" s="98"/>
      <c r="B52" s="164" t="s">
        <v>77</v>
      </c>
      <c r="C52" s="157"/>
      <c r="D52" s="163"/>
      <c r="E52" s="158"/>
      <c r="F52" s="159"/>
      <c r="G52" s="159"/>
    </row>
    <row r="53" spans="1:14" ht="14.45">
      <c r="A53" s="30"/>
      <c r="B53" s="156" t="s">
        <v>78</v>
      </c>
      <c r="C53" s="157" t="s">
        <v>73</v>
      </c>
      <c r="D53" s="163">
        <v>2</v>
      </c>
      <c r="E53" s="158" t="s">
        <v>70</v>
      </c>
      <c r="F53" s="159">
        <v>10000</v>
      </c>
      <c r="G53" s="159">
        <f t="shared" ref="G53" si="1">+F53*D53</f>
        <v>20000</v>
      </c>
    </row>
    <row r="54" spans="1:14" ht="14.45">
      <c r="A54" s="30"/>
      <c r="B54" s="164" t="s">
        <v>79</v>
      </c>
      <c r="C54" s="157"/>
      <c r="D54" s="163"/>
      <c r="E54" s="158"/>
      <c r="F54" s="159"/>
      <c r="G54" s="159"/>
    </row>
    <row r="55" spans="1:14" ht="14.45">
      <c r="A55" s="30"/>
      <c r="B55" s="156" t="s">
        <v>80</v>
      </c>
      <c r="C55" s="157" t="s">
        <v>65</v>
      </c>
      <c r="D55" s="163">
        <v>0.83</v>
      </c>
      <c r="E55" s="158" t="s">
        <v>70</v>
      </c>
      <c r="F55" s="159">
        <v>530000</v>
      </c>
      <c r="G55" s="159">
        <v>530000</v>
      </c>
    </row>
    <row r="56" spans="1:14" ht="14.45">
      <c r="A56" s="30"/>
      <c r="B56" s="164" t="s">
        <v>81</v>
      </c>
      <c r="C56" s="157"/>
      <c r="D56" s="163"/>
      <c r="E56" s="158"/>
      <c r="F56" s="159"/>
      <c r="G56" s="159"/>
    </row>
    <row r="57" spans="1:14" ht="14.45">
      <c r="A57" s="30"/>
      <c r="B57" s="156" t="s">
        <v>82</v>
      </c>
      <c r="C57" s="157" t="s">
        <v>73</v>
      </c>
      <c r="D57" s="163">
        <v>4</v>
      </c>
      <c r="E57" s="158" t="s">
        <v>43</v>
      </c>
      <c r="F57" s="159">
        <v>5000</v>
      </c>
      <c r="G57" s="159">
        <f t="shared" ref="G57" si="2">+F57*D57</f>
        <v>20000</v>
      </c>
    </row>
    <row r="58" spans="1:14" ht="14.45">
      <c r="A58" s="30"/>
      <c r="B58" s="156" t="s">
        <v>83</v>
      </c>
      <c r="C58" s="157" t="s">
        <v>84</v>
      </c>
      <c r="D58" s="163">
        <v>3</v>
      </c>
      <c r="E58" s="158" t="s">
        <v>43</v>
      </c>
      <c r="F58" s="159">
        <v>13800</v>
      </c>
      <c r="G58" s="159">
        <v>41400</v>
      </c>
    </row>
    <row r="59" spans="1:14" ht="12.75" customHeight="1">
      <c r="A59" s="30"/>
      <c r="B59" s="123" t="s">
        <v>85</v>
      </c>
      <c r="C59" s="124"/>
      <c r="D59" s="124"/>
      <c r="E59" s="124"/>
      <c r="F59" s="125"/>
      <c r="G59" s="126">
        <f>SUM(G44:G58)</f>
        <v>1064990</v>
      </c>
    </row>
    <row r="60" spans="1:14" ht="12.75" customHeight="1">
      <c r="A60" s="83"/>
      <c r="B60" s="137"/>
      <c r="C60" s="76"/>
      <c r="D60" s="76"/>
      <c r="E60" s="76"/>
      <c r="F60" s="76"/>
      <c r="G60" s="76"/>
      <c r="N60" s="96"/>
    </row>
    <row r="61" spans="1:14" ht="13.5" customHeight="1">
      <c r="A61" s="74"/>
      <c r="B61" s="118" t="s">
        <v>86</v>
      </c>
      <c r="C61" s="138"/>
      <c r="D61" s="139"/>
      <c r="E61" s="139"/>
      <c r="F61" s="140"/>
      <c r="G61" s="141"/>
    </row>
    <row r="62" spans="1:14" ht="12" customHeight="1">
      <c r="A62" s="30"/>
      <c r="B62" s="127" t="s">
        <v>87</v>
      </c>
      <c r="C62" s="122" t="s">
        <v>61</v>
      </c>
      <c r="D62" s="122" t="s">
        <v>62</v>
      </c>
      <c r="E62" s="127" t="s">
        <v>29</v>
      </c>
      <c r="F62" s="122" t="s">
        <v>30</v>
      </c>
      <c r="G62" s="127" t="s">
        <v>31</v>
      </c>
    </row>
    <row r="63" spans="1:14" ht="12" customHeight="1">
      <c r="A63" s="30"/>
      <c r="B63" s="144"/>
      <c r="C63" s="145"/>
      <c r="D63" s="146"/>
      <c r="E63" s="147"/>
      <c r="F63" s="148"/>
      <c r="G63" s="146"/>
    </row>
    <row r="64" spans="1:14" ht="13.5" customHeight="1">
      <c r="A64" s="30"/>
      <c r="B64" s="123" t="s">
        <v>88</v>
      </c>
      <c r="C64" s="124"/>
      <c r="D64" s="124"/>
      <c r="E64" s="124"/>
      <c r="F64" s="125"/>
      <c r="G64" s="126"/>
    </row>
    <row r="65" spans="1:7" ht="12.75" customHeight="1">
      <c r="A65" s="30"/>
      <c r="B65" s="142"/>
      <c r="C65" s="142"/>
      <c r="D65" s="142"/>
      <c r="E65" s="142"/>
      <c r="F65" s="143"/>
      <c r="G65" s="143"/>
    </row>
    <row r="66" spans="1:7" ht="13.5" customHeight="1">
      <c r="A66" s="4"/>
      <c r="B66" s="33" t="s">
        <v>89</v>
      </c>
      <c r="C66" s="34"/>
      <c r="D66" s="34"/>
      <c r="E66" s="34"/>
      <c r="F66" s="34"/>
      <c r="G66" s="35">
        <f>G27+G40+G59+G64</f>
        <v>3321440</v>
      </c>
    </row>
    <row r="67" spans="1:7" ht="12" customHeight="1">
      <c r="A67" s="2"/>
      <c r="B67" s="36" t="s">
        <v>90</v>
      </c>
      <c r="C67" s="18"/>
      <c r="D67" s="18"/>
      <c r="E67" s="18"/>
      <c r="F67" s="18"/>
      <c r="G67" s="37">
        <f>G66*0.05</f>
        <v>166072</v>
      </c>
    </row>
    <row r="68" spans="1:7" ht="12" customHeight="1">
      <c r="A68" s="30"/>
      <c r="B68" s="38" t="s">
        <v>91</v>
      </c>
      <c r="C68" s="17"/>
      <c r="D68" s="17"/>
      <c r="E68" s="17"/>
      <c r="F68" s="17"/>
      <c r="G68" s="39">
        <f>G67+G66</f>
        <v>3487512</v>
      </c>
    </row>
    <row r="69" spans="1:7" ht="12" customHeight="1">
      <c r="A69" s="30"/>
      <c r="B69" s="36" t="s">
        <v>92</v>
      </c>
      <c r="C69" s="18"/>
      <c r="D69" s="18"/>
      <c r="E69" s="18"/>
      <c r="F69" s="18"/>
      <c r="G69" s="37">
        <f>G12</f>
        <v>7200000</v>
      </c>
    </row>
    <row r="70" spans="1:7" ht="12" customHeight="1">
      <c r="A70" s="30"/>
      <c r="B70" s="40" t="s">
        <v>93</v>
      </c>
      <c r="C70" s="41"/>
      <c r="D70" s="41"/>
      <c r="E70" s="41"/>
      <c r="F70" s="41"/>
      <c r="G70" s="42">
        <f>G69-G68</f>
        <v>3712488</v>
      </c>
    </row>
    <row r="71" spans="1:7" ht="12" customHeight="1">
      <c r="A71" s="30"/>
      <c r="B71" s="31" t="s">
        <v>94</v>
      </c>
      <c r="C71" s="32"/>
      <c r="D71" s="32"/>
      <c r="E71" s="32"/>
      <c r="F71" s="32"/>
      <c r="G71" s="27"/>
    </row>
    <row r="72" spans="1:7" ht="12" customHeight="1" thickBot="1">
      <c r="A72" s="30"/>
      <c r="B72" s="43"/>
      <c r="C72" s="32"/>
      <c r="D72" s="32"/>
      <c r="E72" s="32"/>
      <c r="F72" s="32"/>
      <c r="G72" s="27"/>
    </row>
    <row r="73" spans="1:7" ht="12" customHeight="1">
      <c r="A73" s="30"/>
      <c r="B73" s="55" t="s">
        <v>95</v>
      </c>
      <c r="C73" s="56"/>
      <c r="D73" s="56"/>
      <c r="E73" s="56"/>
      <c r="F73" s="57"/>
      <c r="G73" s="27"/>
    </row>
    <row r="74" spans="1:7" ht="12.75" customHeight="1">
      <c r="A74" s="30"/>
      <c r="B74" s="58" t="s">
        <v>96</v>
      </c>
      <c r="C74" s="29"/>
      <c r="D74" s="29"/>
      <c r="E74" s="29"/>
      <c r="F74" s="59"/>
      <c r="G74" s="27"/>
    </row>
    <row r="75" spans="1:7" ht="12" customHeight="1">
      <c r="A75" s="30"/>
      <c r="B75" s="58" t="s">
        <v>97</v>
      </c>
      <c r="C75" s="29"/>
      <c r="D75" s="29"/>
      <c r="E75" s="29"/>
      <c r="F75" s="59"/>
      <c r="G75" s="27"/>
    </row>
    <row r="76" spans="1:7" ht="12" customHeight="1">
      <c r="A76" s="30"/>
      <c r="B76" s="58" t="s">
        <v>98</v>
      </c>
      <c r="C76" s="29"/>
      <c r="D76" s="29"/>
      <c r="E76" s="29"/>
      <c r="F76" s="59"/>
      <c r="G76" s="27"/>
    </row>
    <row r="77" spans="1:7" ht="12" customHeight="1">
      <c r="A77" s="30"/>
      <c r="B77" s="58" t="s">
        <v>99</v>
      </c>
      <c r="C77" s="29"/>
      <c r="D77" s="29"/>
      <c r="E77" s="29"/>
      <c r="F77" s="59"/>
      <c r="G77" s="27"/>
    </row>
    <row r="78" spans="1:7" ht="12" customHeight="1">
      <c r="A78" s="30"/>
      <c r="B78" s="58" t="s">
        <v>100</v>
      </c>
      <c r="C78" s="29"/>
      <c r="D78" s="29"/>
      <c r="E78" s="29"/>
      <c r="F78" s="59"/>
      <c r="G78" s="27"/>
    </row>
    <row r="79" spans="1:7" ht="12" customHeight="1" thickBot="1">
      <c r="A79" s="30"/>
      <c r="B79" s="60" t="s">
        <v>101</v>
      </c>
      <c r="C79" s="61"/>
      <c r="D79" s="61"/>
      <c r="E79" s="61"/>
      <c r="F79" s="62"/>
      <c r="G79" s="27"/>
    </row>
    <row r="80" spans="1:7" ht="12" customHeight="1">
      <c r="A80" s="30"/>
      <c r="B80" s="53"/>
      <c r="C80" s="29"/>
      <c r="D80" s="29"/>
      <c r="E80" s="29"/>
      <c r="F80" s="29"/>
      <c r="G80" s="27"/>
    </row>
    <row r="81" spans="1:7" ht="12.75" customHeight="1" thickBot="1">
      <c r="A81" s="30"/>
      <c r="B81" s="70" t="s">
        <v>102</v>
      </c>
      <c r="C81" s="71"/>
      <c r="D81" s="52"/>
      <c r="E81" s="20"/>
      <c r="F81" s="20"/>
      <c r="G81" s="27"/>
    </row>
    <row r="82" spans="1:7" ht="12.75" customHeight="1">
      <c r="A82" s="30"/>
      <c r="B82" s="45" t="s">
        <v>87</v>
      </c>
      <c r="C82" s="21" t="s">
        <v>103</v>
      </c>
      <c r="D82" s="46" t="s">
        <v>104</v>
      </c>
      <c r="E82" s="20"/>
      <c r="F82" s="20"/>
      <c r="G82" s="27"/>
    </row>
    <row r="83" spans="1:7" ht="15" customHeight="1">
      <c r="A83" s="30"/>
      <c r="B83" s="47" t="s">
        <v>105</v>
      </c>
      <c r="C83" s="22">
        <v>2066000</v>
      </c>
      <c r="D83" s="48">
        <f>(C83/C89)</f>
        <v>0.59239939532824548</v>
      </c>
      <c r="E83" s="20"/>
      <c r="F83" s="20"/>
      <c r="G83" s="27"/>
    </row>
    <row r="84" spans="1:7" ht="12" customHeight="1">
      <c r="A84" s="30"/>
      <c r="B84" s="47" t="s">
        <v>106</v>
      </c>
      <c r="C84" s="23"/>
      <c r="D84" s="48">
        <v>0</v>
      </c>
      <c r="E84" s="20"/>
      <c r="F84" s="20"/>
      <c r="G84" s="27"/>
    </row>
    <row r="85" spans="1:7" ht="12" customHeight="1">
      <c r="A85" s="30"/>
      <c r="B85" s="47" t="s">
        <v>107</v>
      </c>
      <c r="C85" s="22">
        <f>G40</f>
        <v>190450</v>
      </c>
      <c r="D85" s="48">
        <f>(C85/C89)</f>
        <v>5.4609131094029213E-2</v>
      </c>
      <c r="E85" s="20"/>
      <c r="F85" s="20"/>
      <c r="G85" s="27"/>
    </row>
    <row r="86" spans="1:7" ht="12" customHeight="1">
      <c r="A86" s="30"/>
      <c r="B86" s="47" t="s">
        <v>60</v>
      </c>
      <c r="C86" s="22">
        <f>G59</f>
        <v>1064990</v>
      </c>
      <c r="D86" s="48">
        <f>(C86/C89)</f>
        <v>0.3053724259586777</v>
      </c>
      <c r="E86" s="20"/>
      <c r="F86" s="20"/>
      <c r="G86" s="27"/>
    </row>
    <row r="87" spans="1:7" ht="12" customHeight="1">
      <c r="A87" s="30"/>
      <c r="B87" s="47" t="s">
        <v>108</v>
      </c>
      <c r="C87" s="24"/>
      <c r="D87" s="48">
        <f>(C87/C89)</f>
        <v>0</v>
      </c>
      <c r="E87" s="26"/>
      <c r="F87" s="26"/>
      <c r="G87" s="27"/>
    </row>
    <row r="88" spans="1:7" ht="12" customHeight="1">
      <c r="A88" s="30"/>
      <c r="B88" s="47" t="s">
        <v>109</v>
      </c>
      <c r="C88" s="24">
        <f>G67</f>
        <v>166072</v>
      </c>
      <c r="D88" s="48">
        <f>(C88/C89)</f>
        <v>4.7619047619047616E-2</v>
      </c>
      <c r="E88" s="26"/>
      <c r="F88" s="26"/>
      <c r="G88" s="27"/>
    </row>
    <row r="89" spans="1:7" ht="12" customHeight="1" thickBot="1">
      <c r="A89" s="30"/>
      <c r="B89" s="49" t="s">
        <v>110</v>
      </c>
      <c r="C89" s="50">
        <f>SUM(C83:C88)</f>
        <v>3487512</v>
      </c>
      <c r="D89" s="51">
        <f>SUM(D83:D88)</f>
        <v>1</v>
      </c>
      <c r="E89" s="26"/>
      <c r="F89" s="26"/>
      <c r="G89" s="27"/>
    </row>
    <row r="90" spans="1:7" ht="12" customHeight="1">
      <c r="A90" s="30"/>
      <c r="B90" s="43"/>
      <c r="C90" s="32"/>
      <c r="D90" s="32"/>
      <c r="E90" s="32"/>
      <c r="F90" s="32"/>
      <c r="G90" s="27"/>
    </row>
    <row r="91" spans="1:7" ht="12.75" customHeight="1">
      <c r="A91" s="30"/>
      <c r="B91" s="44"/>
      <c r="C91" s="32"/>
      <c r="D91" s="32"/>
      <c r="E91" s="32"/>
      <c r="F91" s="32"/>
      <c r="G91" s="27"/>
    </row>
    <row r="92" spans="1:7" ht="12" customHeight="1" thickBot="1">
      <c r="A92" s="30"/>
      <c r="B92" s="64"/>
      <c r="C92" s="65" t="s">
        <v>111</v>
      </c>
      <c r="D92" s="66"/>
      <c r="E92" s="67"/>
      <c r="F92" s="25"/>
      <c r="G92" s="27"/>
    </row>
    <row r="93" spans="1:7" ht="12" customHeight="1">
      <c r="A93" s="30"/>
      <c r="B93" s="152" t="s">
        <v>87</v>
      </c>
      <c r="C93" s="153" t="s">
        <v>112</v>
      </c>
      <c r="D93" s="152" t="s">
        <v>113</v>
      </c>
      <c r="E93" s="152" t="s">
        <v>114</v>
      </c>
      <c r="F93" s="26"/>
      <c r="G93" s="27"/>
    </row>
    <row r="94" spans="1:7" ht="12.75" customHeight="1">
      <c r="A94" s="30"/>
      <c r="B94" s="68" t="s">
        <v>115</v>
      </c>
      <c r="C94" s="165">
        <v>3000</v>
      </c>
      <c r="D94" s="165">
        <v>4000</v>
      </c>
      <c r="E94" s="166">
        <v>5000</v>
      </c>
      <c r="F94" s="63"/>
      <c r="G94" s="28"/>
    </row>
    <row r="95" spans="1:7" ht="12" customHeight="1" thickBot="1">
      <c r="A95" s="19"/>
      <c r="B95" s="49" t="s">
        <v>116</v>
      </c>
      <c r="C95" s="150">
        <f>(G68/C94)</f>
        <v>1162.5039999999999</v>
      </c>
      <c r="D95" s="150">
        <f>(G68/D94)</f>
        <v>871.87800000000004</v>
      </c>
      <c r="E95" s="151">
        <f>(G68/E94)</f>
        <v>697.50239999999997</v>
      </c>
      <c r="F95" s="63"/>
      <c r="G95" s="28"/>
    </row>
    <row r="96" spans="1:7" ht="12" customHeight="1">
      <c r="A96" s="30"/>
      <c r="B96" s="54" t="s">
        <v>117</v>
      </c>
      <c r="C96" s="29"/>
      <c r="D96" s="29"/>
      <c r="E96" s="29"/>
      <c r="F96" s="29"/>
      <c r="G96" s="29"/>
    </row>
    <row r="97" spans="1:1" ht="12.75" customHeight="1">
      <c r="A97" s="30"/>
    </row>
    <row r="98" spans="1:1" ht="15.6" customHeight="1">
      <c r="A98" s="30"/>
    </row>
  </sheetData>
  <mergeCells count="7">
    <mergeCell ref="B17:G17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78D59A7-B09C-4112-B740-B65CE2E1B20D}"/>
</file>

<file path=customXml/itemProps2.xml><?xml version="1.0" encoding="utf-8"?>
<ds:datastoreItem xmlns:ds="http://schemas.openxmlformats.org/officeDocument/2006/customXml" ds:itemID="{8F58D974-03F4-43B7-9D5E-6CE8CC4425B3}"/>
</file>

<file path=customXml/itemProps3.xml><?xml version="1.0" encoding="utf-8"?>
<ds:datastoreItem xmlns:ds="http://schemas.openxmlformats.org/officeDocument/2006/customXml" ds:itemID="{71BEE579-8D13-4721-8FD5-798C052798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Salinas Alvarez Mariana Beatriz</cp:lastModifiedBy>
  <cp:revision/>
  <dcterms:created xsi:type="dcterms:W3CDTF">2020-11-27T12:49:26Z</dcterms:created>
  <dcterms:modified xsi:type="dcterms:W3CDTF">2021-03-25T20:15:58Z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