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ITUECHE\"/>
    </mc:Choice>
  </mc:AlternateContent>
  <bookViews>
    <workbookView xWindow="-120" yWindow="-120" windowWidth="20730" windowHeight="11160"/>
  </bookViews>
  <sheets>
    <sheet name="OVINO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42" i="2"/>
  <c r="G43" i="2"/>
  <c r="G44" i="2"/>
  <c r="G45" i="2"/>
  <c r="G46" i="2"/>
  <c r="G40" i="2"/>
  <c r="G22" i="2"/>
  <c r="G23" i="2"/>
  <c r="G24" i="2"/>
  <c r="G25" i="2"/>
  <c r="G26" i="2"/>
  <c r="G21" i="2"/>
  <c r="C80" i="2" l="1"/>
  <c r="D78" i="2" s="1"/>
  <c r="G52" i="2"/>
  <c r="G27" i="2"/>
  <c r="G12" i="2"/>
  <c r="G57" i="2" s="1"/>
  <c r="G47" i="2" l="1"/>
  <c r="G54" i="2" s="1"/>
  <c r="G55" i="2" s="1"/>
  <c r="G56" i="2" s="1"/>
  <c r="G58" i="2" s="1"/>
  <c r="D79" i="2"/>
  <c r="D74" i="2"/>
  <c r="D76" i="2"/>
  <c r="D77" i="2"/>
  <c r="D80" i="2" l="1"/>
  <c r="E85" i="2"/>
  <c r="D85" i="2"/>
  <c r="C85" i="2"/>
</calcChain>
</file>

<file path=xl/sharedStrings.xml><?xml version="1.0" encoding="utf-8"?>
<sst xmlns="http://schemas.openxmlformats.org/spreadsheetml/2006/main" count="139" uniqueCount="108">
  <si>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</si>
  <si>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</si>
  <si>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</si>
  <si>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</si>
  <si>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</si>
  <si>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</si>
  <si>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</si>
  <si>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</si>
  <si>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</si>
  <si>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</si>
  <si>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</si>
  <si>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</si>
  <si>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</si>
  <si>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</si>
  <si>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</si>
  <si>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</si>
  <si>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</si>
  <si>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</si>
  <si>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</si>
  <si>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</si>
  <si>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</si>
  <si>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</si>
  <si>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</si>
  <si>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</si>
  <si>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</si>
  <si>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</si>
  <si>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</si>
  <si>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</si>
  <si>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</si>
  <si>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</si>
  <si>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</si>
  <si>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</si>
  <si>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</si>
  <si>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</si>
  <si>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</si>
  <si>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</si>
  <si>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</si>
  <si>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</si>
  <si>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</si>
  <si>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</si>
  <si>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</si>
  <si>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</si>
  <si>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</si>
  <si>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</si>
  <si>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</si>
  <si>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</si>
  <si>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</si>
  <si>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</si>
  <si>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</si>
  <si>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</si>
  <si>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</si>
  <si>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</si>
  <si>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Anual</t>
  </si>
  <si>
    <t>ha</t>
  </si>
  <si>
    <t>Medio</t>
  </si>
  <si>
    <t>Heladas - sequia</t>
  </si>
  <si>
    <t>Kg</t>
  </si>
  <si>
    <t>Lib. B. O'Higgins</t>
  </si>
  <si>
    <t>Litueche-Navidad</t>
  </si>
  <si>
    <t>Suffolk Down</t>
  </si>
  <si>
    <t>Manejo sanitario de otoño</t>
  </si>
  <si>
    <t>Manejo sanitario de primavera</t>
  </si>
  <si>
    <t>Agosto -Sept</t>
  </si>
  <si>
    <t>Identificación de animales</t>
  </si>
  <si>
    <t>Diciembre</t>
  </si>
  <si>
    <t>Manejo de encaste</t>
  </si>
  <si>
    <t>Febrero-Marzo</t>
  </si>
  <si>
    <t>Esquila</t>
  </si>
  <si>
    <t>Noviembre</t>
  </si>
  <si>
    <t>Vacuna clostridial</t>
  </si>
  <si>
    <t>Frasco  500 cc</t>
  </si>
  <si>
    <t>Semestral</t>
  </si>
  <si>
    <t>Ivermectina</t>
  </si>
  <si>
    <t>Frasco 250 cc</t>
  </si>
  <si>
    <t>Invierno</t>
  </si>
  <si>
    <t>Antiparasitario oral</t>
  </si>
  <si>
    <t>Frasco lt</t>
  </si>
  <si>
    <t>Primavera</t>
  </si>
  <si>
    <t>Medicamentos de emergencia</t>
  </si>
  <si>
    <t>Frasco</t>
  </si>
  <si>
    <t>Heno</t>
  </si>
  <si>
    <t>Fardo (labor)</t>
  </si>
  <si>
    <t>Abril-Agosto</t>
  </si>
  <si>
    <t>Mayo - Junio</t>
  </si>
  <si>
    <t>Concentrados</t>
  </si>
  <si>
    <t>septiembre de 2021</t>
  </si>
  <si>
    <t>consumidores locales</t>
  </si>
  <si>
    <t>PRECIO ESPERADO ($/cordero)</t>
  </si>
  <si>
    <t>FECHA DE VENTA</t>
  </si>
  <si>
    <t>Suplementación alimenticia invierno</t>
  </si>
  <si>
    <t>mayo- septiembre</t>
  </si>
  <si>
    <t>Pradera suplementaria (Avena Vicia)</t>
  </si>
  <si>
    <t>7. Medicamentos de emergencia son Antibióticos para curaciones y prevencion infecciones heridas.</t>
  </si>
  <si>
    <t>8. Ejemplo se refiere a 100 % bientres encastados y 100% de corderos destetados para venta.</t>
  </si>
  <si>
    <t>9. Precio de venta es en el predio del productor.</t>
  </si>
  <si>
    <t>ESCENARIOS COSTO UNITARIO  ($/cordero)</t>
  </si>
  <si>
    <t>RENDIMIENTO (50 UA Corderos)</t>
  </si>
  <si>
    <t>COSTOS DIRECTOS DE PRODUCCION PLANTEL POR 50 OVEJAS (Incluye IVA)</t>
  </si>
  <si>
    <t>Rendimiento (Corderos/plantel)</t>
  </si>
  <si>
    <t>Costo unitario ($/cordero) (*)</t>
  </si>
  <si>
    <t>N/A</t>
  </si>
  <si>
    <t>$/Plantel UA</t>
  </si>
  <si>
    <t>RAZA</t>
  </si>
  <si>
    <t xml:space="preserve">Litueche </t>
  </si>
  <si>
    <t>Enero 21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</si>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</sst>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theme="0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 applyNumberFormat="0" applyFill="0" applyBorder="0" applyProtection="0"/>
    <xf numFmtId="0" fontId="1" fillId="0" borderId="21"/>
    <xf numFmtId="43" fontId="4" fillId="0" borderId="21" applyFont="0" applyFill="0" applyBorder="0" applyAlignment="0" applyProtection="0"/>
    <xf numFmtId="0" fontId="4" fillId="0" borderId="21"/>
    <xf numFmtId="167" fontId="6" fillId="0" borderId="21" applyFont="0" applyFill="0" applyBorder="0" applyAlignment="0" applyProtection="0"/>
    <xf numFmtId="167" fontId="4" fillId="0" borderId="21" applyFont="0" applyFill="0" applyBorder="0" applyAlignment="0" applyProtection="0"/>
  </cellStyleXfs>
  <cellXfs count="152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5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0" fontId="3" fillId="3" borderId="6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0" fontId="2" fillId="0" borderId="49" xfId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 wrapText="1"/>
    </xf>
    <xf numFmtId="17" fontId="2" fillId="0" borderId="49" xfId="1" quotePrefix="1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left"/>
    </xf>
    <xf numFmtId="0" fontId="2" fillId="0" borderId="49" xfId="1" applyFont="1" applyFill="1" applyBorder="1" applyAlignment="1">
      <alignment horizontal="center"/>
    </xf>
    <xf numFmtId="0" fontId="11" fillId="0" borderId="49" xfId="1" applyFont="1" applyFill="1" applyBorder="1" applyAlignment="1">
      <alignment horizontal="center"/>
    </xf>
    <xf numFmtId="3" fontId="11" fillId="0" borderId="49" xfId="1" applyNumberFormat="1" applyFont="1" applyFill="1" applyBorder="1" applyAlignment="1">
      <alignment horizontal="center"/>
    </xf>
    <xf numFmtId="3" fontId="11" fillId="0" borderId="49" xfId="2" applyNumberFormat="1" applyFont="1" applyFill="1" applyBorder="1" applyAlignment="1">
      <alignment horizontal="right"/>
    </xf>
    <xf numFmtId="3" fontId="11" fillId="0" borderId="49" xfId="1" applyNumberFormat="1" applyFont="1" applyFill="1" applyBorder="1" applyAlignment="1">
      <alignment horizontal="right"/>
    </xf>
    <xf numFmtId="0" fontId="11" fillId="0" borderId="49" xfId="1" applyFont="1" applyFill="1" applyBorder="1" applyAlignment="1">
      <alignment vertical="center"/>
    </xf>
    <xf numFmtId="0" fontId="2" fillId="0" borderId="21" xfId="0" applyNumberFormat="1" applyFont="1" applyFill="1" applyBorder="1" applyAlignment="1"/>
    <xf numFmtId="0" fontId="11" fillId="0" borderId="49" xfId="1" applyFont="1" applyFill="1" applyBorder="1"/>
    <xf numFmtId="4" fontId="11" fillId="0" borderId="49" xfId="2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/>
    <xf numFmtId="3" fontId="11" fillId="0" borderId="49" xfId="4" applyNumberFormat="1" applyFont="1" applyFill="1" applyBorder="1" applyAlignment="1">
      <alignment horizontal="right"/>
    </xf>
    <xf numFmtId="167" fontId="11" fillId="0" borderId="49" xfId="5" applyNumberFormat="1" applyFont="1" applyFill="1" applyBorder="1" applyAlignment="1">
      <alignment horizontal="center"/>
    </xf>
    <xf numFmtId="0" fontId="11" fillId="0" borderId="49" xfId="5" applyNumberFormat="1" applyFont="1" applyFill="1" applyBorder="1" applyAlignment="1">
      <alignment horizontal="center"/>
    </xf>
    <xf numFmtId="0" fontId="11" fillId="0" borderId="49" xfId="1" applyFont="1" applyFill="1" applyBorder="1" applyAlignment="1">
      <alignment vertical="top"/>
    </xf>
    <xf numFmtId="1" fontId="11" fillId="0" borderId="49" xfId="5" applyNumberFormat="1" applyFont="1" applyFill="1" applyBorder="1" applyAlignment="1">
      <alignment horizontal="center"/>
    </xf>
    <xf numFmtId="3" fontId="11" fillId="0" borderId="49" xfId="5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3" fillId="3" borderId="50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2" fillId="2" borderId="23" xfId="0" applyFont="1" applyFill="1" applyBorder="1" applyAlignment="1"/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5" borderId="27" xfId="0" applyNumberFormat="1" applyFont="1" applyFill="1" applyBorder="1" applyAlignment="1">
      <alignment vertical="center"/>
    </xf>
    <xf numFmtId="49" fontId="8" fillId="3" borderId="28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29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29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5" fontId="8" fillId="6" borderId="32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165" fontId="8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9" fillId="2" borderId="54" xfId="0" applyNumberFormat="1" applyFont="1" applyFill="1" applyBorder="1" applyAlignment="1">
      <alignment vertical="center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21" xfId="0" applyFont="1" applyFill="1" applyBorder="1" applyAlignment="1"/>
    <xf numFmtId="49" fontId="2" fillId="2" borderId="43" xfId="0" applyNumberFormat="1" applyFont="1" applyFill="1" applyBorder="1" applyAlignment="1">
      <alignment vertical="center"/>
    </xf>
    <xf numFmtId="0" fontId="2" fillId="2" borderId="57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0" fontId="2" fillId="9" borderId="42" xfId="0" applyFont="1" applyFill="1" applyBorder="1" applyAlignment="1"/>
    <xf numFmtId="0" fontId="2" fillId="7" borderId="21" xfId="0" applyFont="1" applyFill="1" applyBorder="1" applyAlignment="1"/>
    <xf numFmtId="49" fontId="9" fillId="8" borderId="33" xfId="0" applyNumberFormat="1" applyFont="1" applyFill="1" applyBorder="1" applyAlignment="1">
      <alignment vertical="center"/>
    </xf>
    <xf numFmtId="49" fontId="9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9" fillId="8" borderId="37" xfId="0" applyNumberFormat="1" applyFont="1" applyFill="1" applyBorder="1" applyAlignment="1">
      <alignment vertical="center"/>
    </xf>
    <xf numFmtId="166" fontId="9" fillId="8" borderId="38" xfId="0" applyNumberFormat="1" applyFont="1" applyFill="1" applyBorder="1" applyAlignment="1">
      <alignment vertical="center"/>
    </xf>
    <xf numFmtId="9" fontId="9" fillId="8" borderId="39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8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45" xfId="0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vertical="center"/>
    </xf>
    <xf numFmtId="0" fontId="14" fillId="8" borderId="47" xfId="0" applyNumberFormat="1" applyFont="1" applyFill="1" applyBorder="1" applyAlignment="1">
      <alignment vertical="center"/>
    </xf>
    <xf numFmtId="0" fontId="14" fillId="8" borderId="48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9" fillId="2" borderId="21" xfId="0" applyNumberFormat="1" applyFont="1" applyFill="1" applyBorder="1" applyAlignment="1">
      <alignment vertical="center"/>
    </xf>
    <xf numFmtId="166" fontId="14" fillId="8" borderId="38" xfId="0" applyNumberFormat="1" applyFont="1" applyFill="1" applyBorder="1" applyAlignment="1">
      <alignment vertical="center"/>
    </xf>
    <xf numFmtId="166" fontId="14" fillId="8" borderId="39" xfId="0" applyNumberFormat="1" applyFont="1" applyFill="1" applyBorder="1" applyAlignment="1">
      <alignment vertical="center"/>
    </xf>
    <xf numFmtId="0" fontId="5" fillId="2" borderId="21" xfId="0" applyFont="1" applyFill="1" applyBorder="1" applyAlignment="1"/>
    <xf numFmtId="49" fontId="2" fillId="0" borderId="6" xfId="0" applyNumberFormat="1" applyFont="1" applyFill="1" applyBorder="1" applyAlignment="1">
      <alignment horizontal="center"/>
    </xf>
    <xf numFmtId="0" fontId="10" fillId="10" borderId="51" xfId="1" applyFont="1" applyFill="1" applyBorder="1" applyAlignment="1">
      <alignment horizontal="center" wrapText="1"/>
    </xf>
    <xf numFmtId="0" fontId="10" fillId="10" borderId="52" xfId="1" applyFont="1" applyFill="1" applyBorder="1" applyAlignment="1">
      <alignment horizontal="center" wrapText="1"/>
    </xf>
    <xf numFmtId="0" fontId="10" fillId="10" borderId="53" xfId="1" applyFont="1" applyFill="1" applyBorder="1" applyAlignment="1">
      <alignment horizontal="center" wrapText="1"/>
    </xf>
    <xf numFmtId="49" fontId="13" fillId="9" borderId="40" xfId="0" applyNumberFormat="1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</cellXfs>
  <cellStyles count="6">
    <cellStyle name="Millares 17" xfId="4"/>
    <cellStyle name="Millares 4 2" xfId="2"/>
    <cellStyle name="Millares 6 2" xfId="5"/>
    <cellStyle name="Normal" xfId="0" builtinId="0"/>
    <cellStyle name="Normal 2" xfId="3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266700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6</xdr:col>
      <xdr:colOff>1304925</xdr:colOff>
      <xdr:row>7</xdr:row>
      <xdr:rowOff>60659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7105650" cy="139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6"/>
  <sheetViews>
    <sheetView tabSelected="1" zoomScale="110" zoomScaleNormal="110" workbookViewId="0">
      <selection activeCell="C85" sqref="C85"/>
    </sheetView>
  </sheetViews>
  <sheetFormatPr baseColWidth="10" defaultColWidth="10.85546875" defaultRowHeight="11.25" customHeight="1"/>
  <cols>
    <col min="1" max="1" width="4.42578125" style="19" customWidth="1"/>
    <col min="2" max="2" width="30.85546875" style="19" customWidth="1"/>
    <col min="3" max="3" width="19.42578125" style="19" customWidth="1"/>
    <col min="4" max="4" width="9.42578125" style="19" customWidth="1"/>
    <col min="5" max="5" width="16" style="19" customWidth="1"/>
    <col min="6" max="6" width="11" style="19" customWidth="1"/>
    <col min="7" max="7" width="20.28515625" style="19" customWidth="1"/>
    <col min="8" max="255" width="10.85546875" style="19" customWidth="1"/>
    <col min="256" max="16384" width="10.85546875" style="20"/>
  </cols>
  <sheetData>
    <row r="1" spans="1:7" ht="15" customHeight="1">
      <c r="A1" s="18"/>
      <c r="B1" s="18"/>
      <c r="C1" s="18"/>
      <c r="D1" s="18"/>
      <c r="E1" s="18"/>
      <c r="F1" s="18"/>
      <c r="G1" s="18"/>
    </row>
    <row r="2" spans="1:7" ht="15" customHeight="1">
      <c r="A2" s="18"/>
      <c r="B2" s="18"/>
      <c r="C2" s="18"/>
      <c r="D2" s="18"/>
      <c r="E2" s="18"/>
      <c r="F2" s="18"/>
      <c r="G2" s="18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5" customHeight="1">
      <c r="A4" s="18"/>
      <c r="B4" s="18"/>
      <c r="C4" s="18"/>
      <c r="D4" s="18"/>
      <c r="E4" s="18"/>
      <c r="F4" s="18"/>
      <c r="G4" s="18"/>
    </row>
    <row r="5" spans="1:7" ht="15" customHeight="1">
      <c r="A5" s="18"/>
      <c r="B5" s="18"/>
      <c r="C5" s="18"/>
      <c r="D5" s="18"/>
      <c r="E5" s="18"/>
      <c r="F5" s="18"/>
      <c r="G5" s="18"/>
    </row>
    <row r="6" spans="1:7" ht="15" customHeight="1">
      <c r="A6" s="18"/>
      <c r="B6" s="18"/>
      <c r="C6" s="18"/>
      <c r="D6" s="18"/>
      <c r="E6" s="18"/>
      <c r="F6" s="18"/>
      <c r="G6" s="18"/>
    </row>
    <row r="7" spans="1:7" ht="15" customHeight="1">
      <c r="A7" s="18"/>
      <c r="B7" s="18"/>
      <c r="C7" s="18"/>
      <c r="D7" s="18"/>
      <c r="E7" s="18"/>
      <c r="F7" s="18"/>
      <c r="G7" s="18"/>
    </row>
    <row r="8" spans="1:7" ht="15" customHeight="1">
      <c r="A8" s="18"/>
      <c r="B8" s="21"/>
      <c r="C8" s="22"/>
      <c r="D8" s="18"/>
      <c r="E8" s="22"/>
      <c r="F8" s="22"/>
      <c r="G8" s="22"/>
    </row>
    <row r="9" spans="1:7" ht="12" customHeight="1">
      <c r="A9" s="23"/>
      <c r="B9" s="24" t="s">
        <v>0</v>
      </c>
      <c r="C9" s="140" t="s">
        <v>107</v>
      </c>
      <c r="D9" s="25"/>
      <c r="E9" s="146" t="s">
        <v>96</v>
      </c>
      <c r="F9" s="147"/>
      <c r="G9" s="26">
        <v>50</v>
      </c>
    </row>
    <row r="10" spans="1:7" ht="38.25" customHeight="1">
      <c r="A10" s="23"/>
      <c r="B10" s="1" t="s">
        <v>102</v>
      </c>
      <c r="C10" s="27" t="s">
        <v>59</v>
      </c>
      <c r="D10" s="25"/>
      <c r="E10" s="148" t="s">
        <v>1</v>
      </c>
      <c r="F10" s="149"/>
      <c r="G10" s="28" t="s">
        <v>85</v>
      </c>
    </row>
    <row r="11" spans="1:7" ht="18" customHeight="1">
      <c r="A11" s="23"/>
      <c r="B11" s="1" t="s">
        <v>2</v>
      </c>
      <c r="C11" s="29" t="s">
        <v>54</v>
      </c>
      <c r="D11" s="25"/>
      <c r="E11" s="148" t="s">
        <v>87</v>
      </c>
      <c r="F11" s="149"/>
      <c r="G11" s="26">
        <v>45000</v>
      </c>
    </row>
    <row r="12" spans="1:7" ht="14.25" customHeight="1">
      <c r="A12" s="23"/>
      <c r="B12" s="1" t="s">
        <v>3</v>
      </c>
      <c r="C12" s="27" t="s">
        <v>57</v>
      </c>
      <c r="D12" s="25"/>
      <c r="E12" s="14" t="s">
        <v>4</v>
      </c>
      <c r="F12" s="15"/>
      <c r="G12" s="30">
        <f>(G9*G11)</f>
        <v>2250000</v>
      </c>
    </row>
    <row r="13" spans="1:7" ht="14.25" customHeight="1">
      <c r="A13" s="23"/>
      <c r="B13" s="1" t="s">
        <v>5</v>
      </c>
      <c r="C13" s="27" t="s">
        <v>103</v>
      </c>
      <c r="D13" s="25"/>
      <c r="E13" s="148" t="s">
        <v>6</v>
      </c>
      <c r="F13" s="149"/>
      <c r="G13" s="28" t="s">
        <v>86</v>
      </c>
    </row>
    <row r="14" spans="1:7" ht="15" customHeight="1">
      <c r="A14" s="23"/>
      <c r="B14" s="1" t="s">
        <v>7</v>
      </c>
      <c r="C14" s="27" t="s">
        <v>58</v>
      </c>
      <c r="D14" s="25"/>
      <c r="E14" s="148" t="s">
        <v>88</v>
      </c>
      <c r="F14" s="149"/>
      <c r="G14" s="28" t="s">
        <v>85</v>
      </c>
    </row>
    <row r="15" spans="1:7" ht="25.5" customHeight="1">
      <c r="A15" s="23"/>
      <c r="B15" s="1" t="s">
        <v>8</v>
      </c>
      <c r="C15" s="31" t="s">
        <v>104</v>
      </c>
      <c r="D15" s="25"/>
      <c r="E15" s="150" t="s">
        <v>9</v>
      </c>
      <c r="F15" s="151"/>
      <c r="G15" s="32" t="s">
        <v>55</v>
      </c>
    </row>
    <row r="16" spans="1:7" ht="12" customHeight="1">
      <c r="A16" s="18"/>
      <c r="B16" s="33"/>
      <c r="C16" s="34"/>
      <c r="D16" s="22"/>
      <c r="E16" s="35"/>
      <c r="F16" s="35"/>
      <c r="G16" s="36"/>
    </row>
    <row r="17" spans="1:8" ht="12" customHeight="1">
      <c r="A17" s="37"/>
      <c r="B17" s="141" t="s">
        <v>97</v>
      </c>
      <c r="C17" s="142"/>
      <c r="D17" s="142"/>
      <c r="E17" s="142"/>
      <c r="F17" s="142"/>
      <c r="G17" s="143"/>
    </row>
    <row r="18" spans="1:8" ht="12" customHeight="1">
      <c r="A18" s="18"/>
      <c r="B18" s="38"/>
      <c r="C18" s="39"/>
      <c r="D18" s="39"/>
      <c r="E18" s="39"/>
      <c r="F18" s="40"/>
      <c r="G18" s="40"/>
    </row>
    <row r="19" spans="1:8" ht="12" customHeight="1">
      <c r="A19" s="23"/>
      <c r="B19" s="41" t="s">
        <v>10</v>
      </c>
      <c r="C19" s="42"/>
      <c r="D19" s="43"/>
      <c r="E19" s="43"/>
      <c r="F19" s="43"/>
      <c r="G19" s="43"/>
    </row>
    <row r="20" spans="1:8" ht="24" customHeight="1">
      <c r="A20" s="37"/>
      <c r="B20" s="44" t="s">
        <v>11</v>
      </c>
      <c r="C20" s="44" t="s">
        <v>12</v>
      </c>
      <c r="D20" s="44" t="s">
        <v>13</v>
      </c>
      <c r="E20" s="44" t="s">
        <v>14</v>
      </c>
      <c r="F20" s="44" t="s">
        <v>15</v>
      </c>
      <c r="G20" s="44" t="s">
        <v>16</v>
      </c>
    </row>
    <row r="21" spans="1:8" ht="12.75" customHeight="1">
      <c r="A21" s="37"/>
      <c r="B21" s="45" t="s">
        <v>60</v>
      </c>
      <c r="C21" s="46" t="s">
        <v>17</v>
      </c>
      <c r="D21" s="47">
        <v>1</v>
      </c>
      <c r="E21" s="48" t="s">
        <v>22</v>
      </c>
      <c r="F21" s="49">
        <v>20000</v>
      </c>
      <c r="G21" s="50">
        <f>($D21*$F21)</f>
        <v>20000</v>
      </c>
    </row>
    <row r="22" spans="1:8" ht="12.75" customHeight="1">
      <c r="A22" s="37"/>
      <c r="B22" s="45" t="s">
        <v>61</v>
      </c>
      <c r="C22" s="46" t="s">
        <v>17</v>
      </c>
      <c r="D22" s="47">
        <v>0.75</v>
      </c>
      <c r="E22" s="48" t="s">
        <v>62</v>
      </c>
      <c r="F22" s="49">
        <v>20000</v>
      </c>
      <c r="G22" s="50">
        <f t="shared" ref="G22:G26" si="0">($D22*$F22)</f>
        <v>15000</v>
      </c>
    </row>
    <row r="23" spans="1:8" ht="12.75" customHeight="1">
      <c r="A23" s="37"/>
      <c r="B23" s="51" t="s">
        <v>89</v>
      </c>
      <c r="C23" s="46" t="s">
        <v>17</v>
      </c>
      <c r="D23" s="47">
        <v>15</v>
      </c>
      <c r="E23" s="48" t="s">
        <v>90</v>
      </c>
      <c r="F23" s="49">
        <v>20000</v>
      </c>
      <c r="G23" s="50">
        <f t="shared" si="0"/>
        <v>300000</v>
      </c>
    </row>
    <row r="24" spans="1:8" ht="12.75" customHeight="1">
      <c r="A24" s="37"/>
      <c r="B24" s="45" t="s">
        <v>63</v>
      </c>
      <c r="C24" s="46" t="s">
        <v>17</v>
      </c>
      <c r="D24" s="47">
        <v>0.75</v>
      </c>
      <c r="E24" s="48" t="s">
        <v>64</v>
      </c>
      <c r="F24" s="49">
        <v>20000</v>
      </c>
      <c r="G24" s="50">
        <f t="shared" si="0"/>
        <v>15000</v>
      </c>
      <c r="H24" s="52"/>
    </row>
    <row r="25" spans="1:8" ht="12.75">
      <c r="A25" s="37"/>
      <c r="B25" s="45" t="s">
        <v>65</v>
      </c>
      <c r="C25" s="46" t="s">
        <v>17</v>
      </c>
      <c r="D25" s="47">
        <v>1.5</v>
      </c>
      <c r="E25" s="48" t="s">
        <v>66</v>
      </c>
      <c r="F25" s="49">
        <v>20000</v>
      </c>
      <c r="G25" s="50">
        <f t="shared" si="0"/>
        <v>30000</v>
      </c>
      <c r="H25" s="52"/>
    </row>
    <row r="26" spans="1:8" ht="12.75" customHeight="1">
      <c r="A26" s="37"/>
      <c r="B26" s="53" t="s">
        <v>67</v>
      </c>
      <c r="C26" s="46" t="s">
        <v>17</v>
      </c>
      <c r="D26" s="54">
        <v>2.5</v>
      </c>
      <c r="E26" s="48" t="s">
        <v>68</v>
      </c>
      <c r="F26" s="49">
        <v>20000</v>
      </c>
      <c r="G26" s="50">
        <f t="shared" si="0"/>
        <v>50000</v>
      </c>
      <c r="H26" s="52"/>
    </row>
    <row r="27" spans="1:8" ht="12.75" customHeight="1">
      <c r="A27" s="37"/>
      <c r="B27" s="2" t="s">
        <v>18</v>
      </c>
      <c r="C27" s="3"/>
      <c r="D27" s="3"/>
      <c r="E27" s="3"/>
      <c r="F27" s="16"/>
      <c r="G27" s="55">
        <f>SUM(G21:G26)</f>
        <v>430000</v>
      </c>
    </row>
    <row r="28" spans="1:8" ht="12" customHeight="1">
      <c r="A28" s="18"/>
      <c r="B28" s="38"/>
      <c r="C28" s="40"/>
      <c r="D28" s="40"/>
      <c r="E28" s="40"/>
      <c r="F28" s="56"/>
      <c r="G28" s="56"/>
    </row>
    <row r="29" spans="1:8" ht="12" customHeight="1">
      <c r="A29" s="23"/>
      <c r="B29" s="57" t="s">
        <v>19</v>
      </c>
      <c r="C29" s="58"/>
      <c r="D29" s="59"/>
      <c r="E29" s="59"/>
      <c r="F29" s="60"/>
      <c r="G29" s="60"/>
    </row>
    <row r="30" spans="1:8" ht="24" customHeight="1">
      <c r="A30" s="23"/>
      <c r="B30" s="61" t="s">
        <v>11</v>
      </c>
      <c r="C30" s="62" t="s">
        <v>12</v>
      </c>
      <c r="D30" s="62" t="s">
        <v>13</v>
      </c>
      <c r="E30" s="61" t="s">
        <v>14</v>
      </c>
      <c r="F30" s="62" t="s">
        <v>15</v>
      </c>
      <c r="G30" s="61" t="s">
        <v>16</v>
      </c>
    </row>
    <row r="31" spans="1:8" ht="12" customHeight="1">
      <c r="A31" s="23"/>
      <c r="B31" s="63" t="s">
        <v>100</v>
      </c>
      <c r="C31" s="64"/>
      <c r="D31" s="64"/>
      <c r="E31" s="64"/>
      <c r="F31" s="63"/>
      <c r="G31" s="63"/>
    </row>
    <row r="32" spans="1:8" ht="12" customHeight="1">
      <c r="A32" s="23"/>
      <c r="B32" s="4" t="s">
        <v>20</v>
      </c>
      <c r="C32" s="5"/>
      <c r="D32" s="5"/>
      <c r="E32" s="5"/>
      <c r="F32" s="6"/>
      <c r="G32" s="6"/>
    </row>
    <row r="33" spans="1:11" ht="12" customHeight="1">
      <c r="A33" s="18"/>
      <c r="B33" s="65"/>
      <c r="C33" s="66"/>
      <c r="D33" s="66"/>
      <c r="E33" s="66"/>
      <c r="F33" s="67"/>
      <c r="G33" s="67"/>
    </row>
    <row r="34" spans="1:11" ht="12" customHeight="1">
      <c r="A34" s="23"/>
      <c r="B34" s="57" t="s">
        <v>21</v>
      </c>
      <c r="C34" s="58"/>
      <c r="D34" s="59"/>
      <c r="E34" s="59"/>
      <c r="F34" s="60"/>
      <c r="G34" s="60"/>
    </row>
    <row r="35" spans="1:11" ht="24" customHeight="1">
      <c r="A35" s="23"/>
      <c r="B35" s="68" t="s">
        <v>11</v>
      </c>
      <c r="C35" s="68" t="s">
        <v>12</v>
      </c>
      <c r="D35" s="68" t="s">
        <v>13</v>
      </c>
      <c r="E35" s="68" t="s">
        <v>14</v>
      </c>
      <c r="F35" s="69" t="s">
        <v>15</v>
      </c>
      <c r="G35" s="68" t="s">
        <v>16</v>
      </c>
    </row>
    <row r="36" spans="1:11" ht="12.75" customHeight="1">
      <c r="A36" s="23"/>
      <c r="B36" s="4" t="s">
        <v>23</v>
      </c>
      <c r="C36" s="5"/>
      <c r="D36" s="5"/>
      <c r="E36" s="5"/>
      <c r="F36" s="6"/>
      <c r="G36" s="7">
        <v>0</v>
      </c>
    </row>
    <row r="37" spans="1:11" ht="12" customHeight="1">
      <c r="A37" s="18"/>
      <c r="B37" s="65" t="s">
        <v>100</v>
      </c>
      <c r="C37" s="66"/>
      <c r="D37" s="66"/>
      <c r="E37" s="66"/>
      <c r="F37" s="67"/>
      <c r="G37" s="67"/>
    </row>
    <row r="38" spans="1:11" ht="12" customHeight="1">
      <c r="A38" s="23"/>
      <c r="B38" s="57" t="s">
        <v>24</v>
      </c>
      <c r="C38" s="58"/>
      <c r="D38" s="59"/>
      <c r="E38" s="59"/>
      <c r="F38" s="60"/>
      <c r="G38" s="60"/>
    </row>
    <row r="39" spans="1:11" ht="24" customHeight="1">
      <c r="A39" s="23"/>
      <c r="B39" s="69" t="s">
        <v>25</v>
      </c>
      <c r="C39" s="69" t="s">
        <v>26</v>
      </c>
      <c r="D39" s="69" t="s">
        <v>27</v>
      </c>
      <c r="E39" s="69" t="s">
        <v>14</v>
      </c>
      <c r="F39" s="69" t="s">
        <v>15</v>
      </c>
      <c r="G39" s="69" t="s">
        <v>16</v>
      </c>
      <c r="K39" s="70"/>
    </row>
    <row r="40" spans="1:11" ht="12.75" customHeight="1">
      <c r="A40" s="37"/>
      <c r="B40" s="45" t="s">
        <v>69</v>
      </c>
      <c r="C40" s="47" t="s">
        <v>70</v>
      </c>
      <c r="D40" s="47">
        <v>1</v>
      </c>
      <c r="E40" s="48" t="s">
        <v>71</v>
      </c>
      <c r="F40" s="71">
        <v>20000</v>
      </c>
      <c r="G40" s="50">
        <f>($D40*$F40)</f>
        <v>20000</v>
      </c>
      <c r="K40" s="70"/>
    </row>
    <row r="41" spans="1:11" ht="12.75" customHeight="1">
      <c r="A41" s="37"/>
      <c r="B41" s="45" t="s">
        <v>72</v>
      </c>
      <c r="C41" s="47" t="s">
        <v>73</v>
      </c>
      <c r="D41" s="47">
        <v>1</v>
      </c>
      <c r="E41" s="48" t="s">
        <v>74</v>
      </c>
      <c r="F41" s="71">
        <v>8000</v>
      </c>
      <c r="G41" s="50">
        <f t="shared" ref="G41:G46" si="1">($D41*$F41)</f>
        <v>8000</v>
      </c>
    </row>
    <row r="42" spans="1:11" ht="12.75" customHeight="1">
      <c r="A42" s="37"/>
      <c r="B42" s="45" t="s">
        <v>75</v>
      </c>
      <c r="C42" s="47" t="s">
        <v>76</v>
      </c>
      <c r="D42" s="47">
        <v>1</v>
      </c>
      <c r="E42" s="48" t="s">
        <v>77</v>
      </c>
      <c r="F42" s="71">
        <v>10000</v>
      </c>
      <c r="G42" s="50">
        <f t="shared" si="1"/>
        <v>10000</v>
      </c>
    </row>
    <row r="43" spans="1:11" ht="12.75" customHeight="1">
      <c r="A43" s="37"/>
      <c r="B43" s="45" t="s">
        <v>78</v>
      </c>
      <c r="C43" s="47" t="s">
        <v>79</v>
      </c>
      <c r="D43" s="47">
        <v>2</v>
      </c>
      <c r="E43" s="48" t="s">
        <v>52</v>
      </c>
      <c r="F43" s="71">
        <v>5000</v>
      </c>
      <c r="G43" s="50">
        <f t="shared" si="1"/>
        <v>10000</v>
      </c>
    </row>
    <row r="44" spans="1:11" ht="12.75" customHeight="1">
      <c r="A44" s="37"/>
      <c r="B44" s="45" t="s">
        <v>80</v>
      </c>
      <c r="C44" s="72" t="s">
        <v>81</v>
      </c>
      <c r="D44" s="73">
        <v>100</v>
      </c>
      <c r="E44" s="48" t="s">
        <v>82</v>
      </c>
      <c r="F44" s="71">
        <v>1000</v>
      </c>
      <c r="G44" s="50">
        <f t="shared" si="1"/>
        <v>100000</v>
      </c>
    </row>
    <row r="45" spans="1:11" ht="12.75" customHeight="1">
      <c r="A45" s="37"/>
      <c r="B45" s="74" t="s">
        <v>91</v>
      </c>
      <c r="C45" s="47" t="s">
        <v>53</v>
      </c>
      <c r="D45" s="75">
        <v>1</v>
      </c>
      <c r="E45" s="48" t="s">
        <v>83</v>
      </c>
      <c r="F45" s="76">
        <v>559597</v>
      </c>
      <c r="G45" s="50">
        <f t="shared" si="1"/>
        <v>559597</v>
      </c>
    </row>
    <row r="46" spans="1:11" ht="12.75" customHeight="1">
      <c r="A46" s="37"/>
      <c r="B46" s="45" t="s">
        <v>84</v>
      </c>
      <c r="C46" s="72" t="s">
        <v>56</v>
      </c>
      <c r="D46" s="73">
        <v>200</v>
      </c>
      <c r="E46" s="48" t="s">
        <v>52</v>
      </c>
      <c r="F46" s="71">
        <v>250</v>
      </c>
      <c r="G46" s="50">
        <f t="shared" si="1"/>
        <v>50000</v>
      </c>
    </row>
    <row r="47" spans="1:11" ht="13.5" customHeight="1">
      <c r="A47" s="23"/>
      <c r="B47" s="4" t="s">
        <v>28</v>
      </c>
      <c r="C47" s="5"/>
      <c r="D47" s="5"/>
      <c r="E47" s="5"/>
      <c r="F47" s="6"/>
      <c r="G47" s="77">
        <f>SUM(G40:G46)</f>
        <v>757597</v>
      </c>
    </row>
    <row r="48" spans="1:11" ht="12" customHeight="1">
      <c r="A48" s="18"/>
      <c r="B48" s="65"/>
      <c r="C48" s="66"/>
      <c r="D48" s="66"/>
      <c r="E48" s="78"/>
      <c r="F48" s="67"/>
      <c r="G48" s="67"/>
    </row>
    <row r="49" spans="1:7" ht="12" customHeight="1">
      <c r="A49" s="23"/>
      <c r="B49" s="57" t="s">
        <v>29</v>
      </c>
      <c r="C49" s="58"/>
      <c r="D49" s="59"/>
      <c r="E49" s="59"/>
      <c r="F49" s="60"/>
      <c r="G49" s="60"/>
    </row>
    <row r="50" spans="1:7" ht="24" customHeight="1">
      <c r="A50" s="23"/>
      <c r="B50" s="68" t="s">
        <v>30</v>
      </c>
      <c r="C50" s="69" t="s">
        <v>26</v>
      </c>
      <c r="D50" s="69" t="s">
        <v>27</v>
      </c>
      <c r="E50" s="68" t="s">
        <v>14</v>
      </c>
      <c r="F50" s="69" t="s">
        <v>15</v>
      </c>
      <c r="G50" s="68" t="s">
        <v>16</v>
      </c>
    </row>
    <row r="51" spans="1:7" ht="12.75" customHeight="1">
      <c r="A51" s="37"/>
      <c r="B51" s="13" t="s">
        <v>100</v>
      </c>
      <c r="C51" s="9"/>
      <c r="D51" s="10"/>
      <c r="E51" s="8"/>
      <c r="F51" s="11"/>
      <c r="G51" s="12"/>
    </row>
    <row r="52" spans="1:7" ht="13.5" customHeight="1">
      <c r="A52" s="23"/>
      <c r="B52" s="79" t="s">
        <v>31</v>
      </c>
      <c r="C52" s="80"/>
      <c r="D52" s="80"/>
      <c r="E52" s="80"/>
      <c r="F52" s="81"/>
      <c r="G52" s="82">
        <f>SUM(G51)</f>
        <v>0</v>
      </c>
    </row>
    <row r="53" spans="1:7" ht="12" customHeight="1">
      <c r="A53" s="18"/>
      <c r="B53" s="83"/>
      <c r="C53" s="83"/>
      <c r="D53" s="83"/>
      <c r="E53" s="83"/>
      <c r="F53" s="84"/>
      <c r="G53" s="84"/>
    </row>
    <row r="54" spans="1:7" ht="12" customHeight="1">
      <c r="A54" s="85"/>
      <c r="B54" s="86" t="s">
        <v>32</v>
      </c>
      <c r="C54" s="87"/>
      <c r="D54" s="87"/>
      <c r="E54" s="87"/>
      <c r="F54" s="87"/>
      <c r="G54" s="88">
        <f>G27+G36+G47+G52</f>
        <v>1187597</v>
      </c>
    </row>
    <row r="55" spans="1:7" ht="12" customHeight="1">
      <c r="A55" s="85"/>
      <c r="B55" s="89" t="s">
        <v>33</v>
      </c>
      <c r="C55" s="90"/>
      <c r="D55" s="90"/>
      <c r="E55" s="90"/>
      <c r="F55" s="90"/>
      <c r="G55" s="91">
        <f>G54*0.05</f>
        <v>59379.850000000006</v>
      </c>
    </row>
    <row r="56" spans="1:7" ht="12" customHeight="1">
      <c r="A56" s="85"/>
      <c r="B56" s="92" t="s">
        <v>34</v>
      </c>
      <c r="C56" s="93"/>
      <c r="D56" s="93"/>
      <c r="E56" s="93"/>
      <c r="F56" s="93"/>
      <c r="G56" s="94">
        <f>G55+G54</f>
        <v>1246976.8500000001</v>
      </c>
    </row>
    <row r="57" spans="1:7" ht="12" customHeight="1">
      <c r="A57" s="85"/>
      <c r="B57" s="89" t="s">
        <v>35</v>
      </c>
      <c r="C57" s="90"/>
      <c r="D57" s="90"/>
      <c r="E57" s="90"/>
      <c r="F57" s="90"/>
      <c r="G57" s="91">
        <f>G12</f>
        <v>2250000</v>
      </c>
    </row>
    <row r="58" spans="1:7" ht="12" customHeight="1">
      <c r="A58" s="85"/>
      <c r="B58" s="95" t="s">
        <v>36</v>
      </c>
      <c r="C58" s="96"/>
      <c r="D58" s="96"/>
      <c r="E58" s="96"/>
      <c r="F58" s="96"/>
      <c r="G58" s="97">
        <f>G57-G56</f>
        <v>1003023.1499999999</v>
      </c>
    </row>
    <row r="59" spans="1:7" ht="12" customHeight="1">
      <c r="A59" s="85"/>
      <c r="B59" s="98" t="s">
        <v>105</v>
      </c>
      <c r="C59" s="99"/>
      <c r="D59" s="99"/>
      <c r="E59" s="99"/>
      <c r="F59" s="99"/>
      <c r="G59" s="100"/>
    </row>
    <row r="60" spans="1:7" ht="12.75" customHeight="1" thickBot="1">
      <c r="A60" s="85"/>
      <c r="B60" s="101"/>
      <c r="C60" s="99"/>
      <c r="D60" s="99"/>
      <c r="E60" s="99"/>
      <c r="F60" s="99"/>
      <c r="G60" s="100"/>
    </row>
    <row r="61" spans="1:7" ht="12" customHeight="1">
      <c r="A61" s="85"/>
      <c r="B61" s="102" t="s">
        <v>106</v>
      </c>
      <c r="C61" s="103"/>
      <c r="D61" s="103"/>
      <c r="E61" s="104"/>
      <c r="F61" s="105"/>
      <c r="G61" s="100"/>
    </row>
    <row r="62" spans="1:7" ht="12" customHeight="1">
      <c r="A62" s="85"/>
      <c r="B62" s="106" t="s">
        <v>37</v>
      </c>
      <c r="C62" s="105"/>
      <c r="D62" s="105"/>
      <c r="E62" s="107"/>
      <c r="F62" s="105"/>
      <c r="G62" s="100"/>
    </row>
    <row r="63" spans="1:7" ht="12" customHeight="1">
      <c r="A63" s="85"/>
      <c r="B63" s="106" t="s">
        <v>38</v>
      </c>
      <c r="C63" s="105"/>
      <c r="D63" s="105"/>
      <c r="E63" s="107"/>
      <c r="F63" s="105"/>
      <c r="G63" s="100"/>
    </row>
    <row r="64" spans="1:7" ht="12" customHeight="1">
      <c r="A64" s="85"/>
      <c r="B64" s="106" t="s">
        <v>39</v>
      </c>
      <c r="C64" s="105"/>
      <c r="D64" s="105"/>
      <c r="E64" s="107"/>
      <c r="F64" s="105"/>
      <c r="G64" s="100"/>
    </row>
    <row r="65" spans="1:7" ht="12" customHeight="1">
      <c r="A65" s="85"/>
      <c r="B65" s="106" t="s">
        <v>40</v>
      </c>
      <c r="C65" s="105"/>
      <c r="D65" s="105"/>
      <c r="E65" s="107"/>
      <c r="F65" s="105"/>
      <c r="G65" s="100"/>
    </row>
    <row r="66" spans="1:7" ht="12" customHeight="1">
      <c r="A66" s="85"/>
      <c r="B66" s="106" t="s">
        <v>41</v>
      </c>
      <c r="C66" s="105"/>
      <c r="D66" s="105"/>
      <c r="E66" s="107"/>
      <c r="F66" s="105"/>
      <c r="G66" s="100"/>
    </row>
    <row r="67" spans="1:7" ht="12.75" customHeight="1">
      <c r="A67" s="85"/>
      <c r="B67" s="106" t="s">
        <v>42</v>
      </c>
      <c r="C67" s="105"/>
      <c r="D67" s="105"/>
      <c r="E67" s="107"/>
      <c r="F67" s="105"/>
      <c r="G67" s="100"/>
    </row>
    <row r="68" spans="1:7" ht="12.75" customHeight="1">
      <c r="A68" s="85"/>
      <c r="B68" s="106" t="s">
        <v>92</v>
      </c>
      <c r="C68" s="105"/>
      <c r="D68" s="105"/>
      <c r="E68" s="107"/>
      <c r="F68" s="105"/>
      <c r="G68" s="100"/>
    </row>
    <row r="69" spans="1:7" ht="12.75" customHeight="1">
      <c r="A69" s="85"/>
      <c r="B69" s="106" t="s">
        <v>93</v>
      </c>
      <c r="C69" s="105"/>
      <c r="D69" s="105"/>
      <c r="E69" s="107"/>
      <c r="F69" s="105"/>
      <c r="G69" s="100"/>
    </row>
    <row r="70" spans="1:7" ht="12.75" customHeight="1" thickBot="1">
      <c r="A70" s="85"/>
      <c r="B70" s="108" t="s">
        <v>94</v>
      </c>
      <c r="C70" s="109"/>
      <c r="D70" s="109"/>
      <c r="E70" s="110"/>
      <c r="F70" s="105"/>
      <c r="G70" s="100"/>
    </row>
    <row r="71" spans="1:7" ht="12.75" customHeight="1">
      <c r="A71" s="85"/>
      <c r="B71" s="101"/>
      <c r="C71" s="105"/>
      <c r="D71" s="105"/>
      <c r="E71" s="105"/>
      <c r="F71" s="105"/>
      <c r="G71" s="100"/>
    </row>
    <row r="72" spans="1:7" ht="15" customHeight="1" thickBot="1">
      <c r="A72" s="85"/>
      <c r="B72" s="144" t="s">
        <v>43</v>
      </c>
      <c r="C72" s="145"/>
      <c r="D72" s="111"/>
      <c r="E72" s="112"/>
      <c r="F72" s="112"/>
      <c r="G72" s="100"/>
    </row>
    <row r="73" spans="1:7" ht="12" customHeight="1">
      <c r="A73" s="85"/>
      <c r="B73" s="113" t="s">
        <v>30</v>
      </c>
      <c r="C73" s="114" t="s">
        <v>101</v>
      </c>
      <c r="D73" s="115" t="s">
        <v>44</v>
      </c>
      <c r="E73" s="112"/>
      <c r="F73" s="112"/>
      <c r="G73" s="100"/>
    </row>
    <row r="74" spans="1:7" ht="12" customHeight="1">
      <c r="A74" s="85"/>
      <c r="B74" s="116" t="s">
        <v>45</v>
      </c>
      <c r="C74" s="117">
        <v>430000</v>
      </c>
      <c r="D74" s="118">
        <f>(C74/C80)</f>
        <v>0.3448339464160125</v>
      </c>
      <c r="E74" s="112"/>
      <c r="F74" s="112"/>
      <c r="G74" s="100"/>
    </row>
    <row r="75" spans="1:7" ht="12" customHeight="1">
      <c r="A75" s="85"/>
      <c r="B75" s="116" t="s">
        <v>46</v>
      </c>
      <c r="C75" s="119">
        <v>0</v>
      </c>
      <c r="D75" s="118">
        <v>0</v>
      </c>
      <c r="E75" s="112"/>
      <c r="F75" s="112"/>
      <c r="G75" s="100"/>
    </row>
    <row r="76" spans="1:7" ht="12" customHeight="1">
      <c r="A76" s="85"/>
      <c r="B76" s="116" t="s">
        <v>47</v>
      </c>
      <c r="C76" s="117">
        <v>0</v>
      </c>
      <c r="D76" s="118">
        <f>(C76/C80)</f>
        <v>0</v>
      </c>
      <c r="E76" s="112"/>
      <c r="F76" s="112"/>
      <c r="G76" s="100"/>
    </row>
    <row r="77" spans="1:7" ht="12" customHeight="1">
      <c r="A77" s="85"/>
      <c r="B77" s="116" t="s">
        <v>25</v>
      </c>
      <c r="C77" s="117">
        <v>757597</v>
      </c>
      <c r="D77" s="118">
        <f>(C77/C80)</f>
        <v>0.607546891402167</v>
      </c>
      <c r="E77" s="112"/>
      <c r="F77" s="112"/>
      <c r="G77" s="100"/>
    </row>
    <row r="78" spans="1:7" ht="12" customHeight="1">
      <c r="A78" s="85"/>
      <c r="B78" s="116" t="s">
        <v>48</v>
      </c>
      <c r="C78" s="120">
        <v>0</v>
      </c>
      <c r="D78" s="118">
        <f>(C78/C80)</f>
        <v>0</v>
      </c>
      <c r="E78" s="121"/>
      <c r="F78" s="121"/>
      <c r="G78" s="100"/>
    </row>
    <row r="79" spans="1:7" ht="12" customHeight="1">
      <c r="A79" s="85"/>
      <c r="B79" s="122" t="s">
        <v>49</v>
      </c>
      <c r="C79" s="120">
        <v>59380</v>
      </c>
      <c r="D79" s="118">
        <f>(C79/C80)</f>
        <v>4.7619162181820517E-2</v>
      </c>
      <c r="E79" s="121"/>
      <c r="F79" s="121"/>
      <c r="G79" s="100"/>
    </row>
    <row r="80" spans="1:7" ht="12.75" customHeight="1" thickBot="1">
      <c r="A80" s="85"/>
      <c r="B80" s="123" t="s">
        <v>50</v>
      </c>
      <c r="C80" s="124">
        <f>SUM(C74:C79)</f>
        <v>1246977</v>
      </c>
      <c r="D80" s="125">
        <f>SUM(D74:D79)</f>
        <v>1</v>
      </c>
      <c r="E80" s="121"/>
      <c r="F80" s="121"/>
      <c r="G80" s="100"/>
    </row>
    <row r="81" spans="1:7" ht="12" customHeight="1">
      <c r="A81" s="85"/>
      <c r="B81" s="101"/>
      <c r="C81" s="99"/>
      <c r="D81" s="99"/>
      <c r="E81" s="99"/>
      <c r="F81" s="99"/>
      <c r="G81" s="100"/>
    </row>
    <row r="82" spans="1:7" ht="12.75" customHeight="1">
      <c r="A82" s="85"/>
      <c r="B82" s="17"/>
      <c r="C82" s="99"/>
      <c r="D82" s="99"/>
      <c r="E82" s="99"/>
      <c r="F82" s="99"/>
      <c r="G82" s="100"/>
    </row>
    <row r="83" spans="1:7" ht="12" customHeight="1" thickBot="1">
      <c r="A83" s="126"/>
      <c r="B83" s="127"/>
      <c r="C83" s="128" t="s">
        <v>95</v>
      </c>
      <c r="D83" s="129"/>
      <c r="E83" s="130"/>
      <c r="F83" s="131"/>
      <c r="G83" s="100"/>
    </row>
    <row r="84" spans="1:7" ht="12" customHeight="1">
      <c r="A84" s="85"/>
      <c r="B84" s="132" t="s">
        <v>98</v>
      </c>
      <c r="C84" s="133">
        <v>30</v>
      </c>
      <c r="D84" s="133">
        <v>40</v>
      </c>
      <c r="E84" s="134">
        <v>50</v>
      </c>
      <c r="F84" s="135"/>
      <c r="G84" s="136"/>
    </row>
    <row r="85" spans="1:7" ht="12.75" customHeight="1" thickBot="1">
      <c r="A85" s="85"/>
      <c r="B85" s="123" t="s">
        <v>99</v>
      </c>
      <c r="C85" s="137">
        <f>(G56/C84)</f>
        <v>41565.895000000004</v>
      </c>
      <c r="D85" s="137">
        <f>(G56/D84)</f>
        <v>31174.421250000003</v>
      </c>
      <c r="E85" s="138">
        <f>(G56/E84)</f>
        <v>24939.537</v>
      </c>
      <c r="F85" s="135"/>
      <c r="G85" s="136"/>
    </row>
    <row r="86" spans="1:7" ht="15.6" customHeight="1">
      <c r="A86" s="85"/>
      <c r="B86" s="98" t="s">
        <v>51</v>
      </c>
      <c r="C86" s="139"/>
      <c r="D86" s="139"/>
      <c r="E86" s="139"/>
      <c r="F86" s="105"/>
      <c r="G86" s="105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2021-04-07T14:38:49Z</dcterms:modified>
</cp:coreProperties>
</file>