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o\Desktop\Fichas Tecnicas 2021\FT Los Angeles por Corregir JC Campos\"/>
    </mc:Choice>
  </mc:AlternateContent>
  <bookViews>
    <workbookView xWindow="0" yWindow="0" windowWidth="20490" windowHeight="7755"/>
  </bookViews>
  <sheets>
    <sheet name="ovinos" sheetId="11" r:id="rId1"/>
  </sheets>
  <definedNames>
    <definedName name="_xlnm.Print_Area" localSheetId="0">ovinos!$A$1:$G$77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1" l="1"/>
  <c r="G39" i="11"/>
  <c r="G38" i="11"/>
  <c r="G37" i="11"/>
  <c r="G22" i="11"/>
  <c r="G21" i="11"/>
  <c r="G12" i="11"/>
  <c r="G51" i="11" s="1"/>
  <c r="C66" i="11"/>
  <c r="C69" i="11"/>
  <c r="C67" i="11"/>
  <c r="G41" i="11" l="1"/>
  <c r="C68" i="11" s="1"/>
  <c r="G23" i="11"/>
  <c r="C65" i="11"/>
  <c r="G48" i="11" l="1"/>
  <c r="G49" i="11" s="1"/>
  <c r="G50" i="11" s="1"/>
  <c r="C70" i="11" l="1"/>
  <c r="C71" i="11" s="1"/>
  <c r="D66" i="11" s="1"/>
  <c r="C76" i="11"/>
  <c r="E76" i="11"/>
  <c r="D76" i="11"/>
  <c r="G52" i="11"/>
  <c r="D70" i="11" l="1"/>
  <c r="D65" i="11"/>
  <c r="D68" i="11"/>
  <c r="D67" i="11"/>
  <c r="D71" i="11" s="1"/>
  <c r="D69" i="11"/>
</calcChain>
</file>

<file path=xl/sharedStrings.xml><?xml version="1.0" encoding="utf-8"?>
<sst xmlns="http://schemas.openxmlformats.org/spreadsheetml/2006/main" count="109" uniqueCount="84">
  <si>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</si>
  <si>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</si>
  <si>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</si>
  <si>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</si>
  <si>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</si>
  <si>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</si>
  <si>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</si>
  <si>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</si>
  <si>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</si>
  <si>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</si>
  <si>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</si>
  <si>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</si>
  <si>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</si>
  <si>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</si>
  <si>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</si>
  <si>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</si>
  <si>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</si>
  <si>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</si>
  <si>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</si>
  <si>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</si>
  <si>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</si>
  <si>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</si>
  <si>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</si>
  <si>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</si>
  <si>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</si>
  <si>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</si>
  <si>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</si>
  <si>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</si>
  <si>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</si>
  <si>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</si>
  <si>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</si>
  <si>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</si>
  <si>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</si>
  <si>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</si>
  <si>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</si>
  <si>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</si>
  <si>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</si>
  <si>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</si>
  <si>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</si>
  <si>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</si>
  <si>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</si>
  <si>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</si>
  <si>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</si>
  <si>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</si>
  <si>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</si>
  <si>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</si>
  <si>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</si>
  <si>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</si>
  <si>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</si>
  <si>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</si>
  <si>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</si>
  <si>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</si>
  <si>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</si>
  <si>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</si>
  <si>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</si>
  <si>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</si>
  <si>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</si>
  <si>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LOS ANGELES</t>
  </si>
  <si>
    <t>TODAS</t>
  </si>
  <si>
    <t>Kg</t>
  </si>
  <si>
    <t>MEDIO</t>
  </si>
  <si>
    <t>RENDIMIENTO : KG/HA)</t>
  </si>
  <si>
    <t>SEQUÍA</t>
  </si>
  <si>
    <t>Suffolk Down</t>
  </si>
  <si>
    <t>BIOBIO</t>
  </si>
  <si>
    <t>MERCADO LOCAL</t>
  </si>
  <si>
    <t>Manejo sanitario</t>
  </si>
  <si>
    <t>Ma-Jun-Oct</t>
  </si>
  <si>
    <t>Veterinario</t>
  </si>
  <si>
    <t>Abril-Agost-Nov</t>
  </si>
  <si>
    <t>Ivermectina</t>
  </si>
  <si>
    <t>100 ml</t>
  </si>
  <si>
    <t>Vacuna Clostridium</t>
  </si>
  <si>
    <t>Dic-Agosto</t>
  </si>
  <si>
    <t>Enero-Sept</t>
  </si>
  <si>
    <t>Abril-Agosto</t>
  </si>
  <si>
    <t>Sales Minerales</t>
  </si>
  <si>
    <t>Pradera</t>
  </si>
  <si>
    <t>Rendimiento (kgpv/hà)</t>
  </si>
  <si>
    <t>ESCENARIOS COSTO UNITARIO  ($/kg)</t>
  </si>
  <si>
    <t>Costo unitario ($/kg) (*)</t>
  </si>
  <si>
    <t>PRECIO ESPERADO ($/kilo)</t>
  </si>
  <si>
    <t xml:space="preserve"> OVINOS (10u)</t>
  </si>
  <si>
    <t>COSTOS DIRECTOS DE PRODUCCIÓN 10 U.A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</si>
</sst>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_ ;\-#,##0\ 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name val="Helvetica Neue"/>
      <family val="2"/>
      <scheme val="minor"/>
    </font>
    <font>
      <sz val="10"/>
      <name val="Arial"/>
      <family val="2"/>
    </font>
    <font>
      <sz val="9"/>
      <color rgb="FF00000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9"/>
      <color rgb="FF000000"/>
      <name val="Helvetica Neue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20" fillId="0" borderId="1"/>
    <xf numFmtId="0" fontId="1" fillId="0" borderId="1"/>
  </cellStyleXfs>
  <cellXfs count="117">
    <xf numFmtId="0" fontId="0" fillId="0" borderId="0" xfId="0" applyFont="1" applyAlignment="1"/>
    <xf numFmtId="0" fontId="15" fillId="7" borderId="1" xfId="0" applyFont="1" applyFill="1" applyBorder="1" applyAlignment="1"/>
    <xf numFmtId="0" fontId="10" fillId="7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17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0" fontId="13" fillId="7" borderId="1" xfId="0" applyFont="1" applyFill="1" applyBorder="1" applyAlignment="1">
      <alignment vertical="center"/>
    </xf>
    <xf numFmtId="3" fontId="22" fillId="0" borderId="2" xfId="0" applyNumberFormat="1" applyFont="1" applyBorder="1" applyAlignment="1"/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3" fontId="21" fillId="0" borderId="2" xfId="0" applyNumberFormat="1" applyFont="1" applyBorder="1" applyAlignment="1">
      <alignment vertical="center"/>
    </xf>
    <xf numFmtId="0" fontId="23" fillId="0" borderId="2" xfId="1" applyFont="1" applyBorder="1" applyAlignment="1" applyProtection="1">
      <alignment horizontal="center"/>
    </xf>
    <xf numFmtId="3" fontId="23" fillId="0" borderId="2" xfId="1" applyNumberFormat="1" applyFont="1" applyBorder="1" applyAlignment="1" applyProtection="1">
      <alignment horizontal="right"/>
    </xf>
    <xf numFmtId="0" fontId="21" fillId="0" borderId="2" xfId="0" applyFont="1" applyBorder="1" applyAlignment="1"/>
    <xf numFmtId="0" fontId="23" fillId="0" borderId="2" xfId="1" applyFont="1" applyBorder="1" applyAlignment="1" applyProtection="1">
      <alignment horizontal="left"/>
    </xf>
    <xf numFmtId="3" fontId="24" fillId="0" borderId="2" xfId="1" applyNumberFormat="1" applyFont="1" applyBorder="1" applyAlignment="1" applyProtection="1">
      <alignment horizontal="right"/>
    </xf>
    <xf numFmtId="0" fontId="25" fillId="11" borderId="2" xfId="0" applyFont="1" applyFill="1" applyBorder="1" applyAlignment="1">
      <alignment horizontal="right" vertical="center" wrapText="1"/>
    </xf>
    <xf numFmtId="3" fontId="25" fillId="11" borderId="2" xfId="0" applyNumberFormat="1" applyFont="1" applyFill="1" applyBorder="1" applyAlignment="1">
      <alignment horizontal="right" vertical="center"/>
    </xf>
    <xf numFmtId="0" fontId="25" fillId="11" borderId="2" xfId="0" applyFont="1" applyFill="1" applyBorder="1" applyAlignment="1">
      <alignment horizontal="right" vertical="center"/>
    </xf>
    <xf numFmtId="17" fontId="25" fillId="11" borderId="2" xfId="0" applyNumberFormat="1" applyFont="1" applyFill="1" applyBorder="1" applyAlignment="1">
      <alignment horizontal="right" vertical="center"/>
    </xf>
    <xf numFmtId="17" fontId="25" fillId="0" borderId="2" xfId="0" applyNumberFormat="1" applyFont="1" applyFill="1" applyBorder="1" applyAlignment="1">
      <alignment horizontal="right" vertical="center"/>
    </xf>
    <xf numFmtId="0" fontId="25" fillId="0" borderId="2" xfId="0" applyFont="1" applyFill="1" applyBorder="1" applyAlignment="1">
      <alignment horizontal="right" vertical="center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/>
    </xf>
    <xf numFmtId="166" fontId="19" fillId="10" borderId="2" xfId="0" applyNumberFormat="1" applyFont="1" applyFill="1" applyBorder="1" applyAlignment="1">
      <alignment vertical="center"/>
    </xf>
    <xf numFmtId="166" fontId="19" fillId="0" borderId="2" xfId="0" applyNumberFormat="1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left" vertical="center"/>
    </xf>
    <xf numFmtId="166" fontId="25" fillId="0" borderId="2" xfId="0" applyNumberFormat="1" applyFont="1" applyFill="1" applyBorder="1" applyAlignment="1">
      <alignment vertical="center"/>
    </xf>
    <xf numFmtId="166" fontId="19" fillId="11" borderId="2" xfId="0" applyNumberFormat="1" applyFont="1" applyFill="1" applyBorder="1" applyAlignment="1">
      <alignment vertical="center"/>
    </xf>
    <xf numFmtId="0" fontId="19" fillId="0" borderId="2" xfId="1" applyFont="1" applyFill="1" applyBorder="1" applyAlignment="1">
      <alignment vertical="center"/>
    </xf>
    <xf numFmtId="166" fontId="25" fillId="10" borderId="2" xfId="0" applyNumberFormat="1" applyFont="1" applyFill="1" applyBorder="1" applyAlignment="1">
      <alignment vertical="center"/>
    </xf>
    <xf numFmtId="0" fontId="0" fillId="2" borderId="1" xfId="0" applyFont="1" applyFill="1" applyBorder="1" applyAlignment="1"/>
    <xf numFmtId="0" fontId="0" fillId="0" borderId="1" xfId="0" applyNumberFormat="1" applyFont="1" applyBorder="1" applyAlignment="1"/>
    <xf numFmtId="0" fontId="0" fillId="0" borderId="1" xfId="0" applyFont="1" applyBorder="1" applyAlignment="1"/>
    <xf numFmtId="0" fontId="3" fillId="2" borderId="1" xfId="0" applyFont="1" applyFill="1" applyBorder="1" applyAlignment="1"/>
    <xf numFmtId="0" fontId="6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49" fontId="9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3" fontId="9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vertical="center"/>
    </xf>
    <xf numFmtId="3" fontId="15" fillId="2" borderId="1" xfId="0" applyNumberFormat="1" applyFont="1" applyFill="1" applyBorder="1" applyAlignment="1"/>
    <xf numFmtId="49" fontId="2" fillId="3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49" fontId="2" fillId="5" borderId="3" xfId="0" applyNumberFormat="1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164" fontId="2" fillId="5" borderId="5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vertical="center"/>
    </xf>
    <xf numFmtId="164" fontId="2" fillId="3" borderId="7" xfId="0" applyNumberFormat="1" applyFont="1" applyFill="1" applyBorder="1" applyAlignment="1">
      <alignment vertical="center"/>
    </xf>
    <xf numFmtId="49" fontId="2" fillId="5" borderId="6" xfId="0" applyNumberFormat="1" applyFont="1" applyFill="1" applyBorder="1" applyAlignment="1">
      <alignment vertical="center"/>
    </xf>
    <xf numFmtId="164" fontId="2" fillId="5" borderId="7" xfId="0" applyNumberFormat="1" applyFont="1" applyFill="1" applyBorder="1" applyAlignment="1">
      <alignment vertical="center"/>
    </xf>
    <xf numFmtId="49" fontId="2" fillId="5" borderId="8" xfId="0" applyNumberFormat="1" applyFont="1" applyFill="1" applyBorder="1" applyAlignment="1">
      <alignment vertical="center"/>
    </xf>
    <xf numFmtId="0" fontId="10" fillId="5" borderId="9" xfId="0" applyFont="1" applyFill="1" applyBorder="1" applyAlignment="1">
      <alignment vertical="center"/>
    </xf>
    <xf numFmtId="164" fontId="2" fillId="6" borderId="10" xfId="0" applyNumberFormat="1" applyFont="1" applyFill="1" applyBorder="1" applyAlignment="1">
      <alignment vertical="center"/>
    </xf>
    <xf numFmtId="49" fontId="15" fillId="2" borderId="3" xfId="0" applyNumberFormat="1" applyFont="1" applyFill="1" applyBorder="1" applyAlignment="1">
      <alignment vertical="center"/>
    </xf>
    <xf numFmtId="0" fontId="15" fillId="2" borderId="4" xfId="0" applyFont="1" applyFill="1" applyBorder="1" applyAlignment="1"/>
    <xf numFmtId="164" fontId="2" fillId="2" borderId="5" xfId="0" applyNumberFormat="1" applyFont="1" applyFill="1" applyBorder="1" applyAlignment="1">
      <alignment vertical="center"/>
    </xf>
    <xf numFmtId="49" fontId="15" fillId="2" borderId="6" xfId="0" applyNumberFormat="1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49" fontId="15" fillId="2" borderId="8" xfId="0" applyNumberFormat="1" applyFont="1" applyFill="1" applyBorder="1" applyAlignment="1">
      <alignment vertical="center"/>
    </xf>
    <xf numFmtId="0" fontId="15" fillId="2" borderId="9" xfId="0" applyFont="1" applyFill="1" applyBorder="1" applyAlignment="1"/>
    <xf numFmtId="164" fontId="2" fillId="2" borderId="10" xfId="0" applyNumberFormat="1" applyFont="1" applyFill="1" applyBorder="1" applyAlignment="1">
      <alignment vertical="center"/>
    </xf>
    <xf numFmtId="0" fontId="15" fillId="9" borderId="2" xfId="0" applyFont="1" applyFill="1" applyBorder="1" applyAlignment="1"/>
    <xf numFmtId="49" fontId="13" fillId="8" borderId="2" xfId="0" applyNumberFormat="1" applyFont="1" applyFill="1" applyBorder="1" applyAlignment="1">
      <alignment vertical="center"/>
    </xf>
    <xf numFmtId="49" fontId="15" fillId="8" borderId="2" xfId="0" applyNumberFormat="1" applyFont="1" applyFill="1" applyBorder="1" applyAlignment="1"/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15" fillId="2" borderId="2" xfId="0" applyNumberFormat="1" applyFont="1" applyFill="1" applyBorder="1" applyAlignment="1"/>
    <xf numFmtId="0" fontId="13" fillId="2" borderId="2" xfId="0" applyNumberFormat="1" applyFont="1" applyFill="1" applyBorder="1" applyAlignment="1">
      <alignment vertical="center"/>
    </xf>
    <xf numFmtId="165" fontId="13" fillId="2" borderId="2" xfId="0" applyNumberFormat="1" applyFont="1" applyFill="1" applyBorder="1" applyAlignment="1">
      <alignment vertical="center"/>
    </xf>
    <xf numFmtId="165" fontId="13" fillId="8" borderId="2" xfId="0" applyNumberFormat="1" applyFont="1" applyFill="1" applyBorder="1" applyAlignment="1">
      <alignment vertical="center"/>
    </xf>
    <xf numFmtId="9" fontId="13" fillId="8" borderId="2" xfId="0" applyNumberFormat="1" applyFont="1" applyFill="1" applyBorder="1" applyAlignment="1">
      <alignment vertical="center"/>
    </xf>
    <xf numFmtId="0" fontId="10" fillId="9" borderId="2" xfId="0" applyFont="1" applyFill="1" applyBorder="1" applyAlignment="1">
      <alignment vertical="center"/>
    </xf>
    <xf numFmtId="49" fontId="18" fillId="9" borderId="2" xfId="0" applyNumberFormat="1" applyFont="1" applyFill="1" applyBorder="1" applyAlignment="1">
      <alignment vertical="center"/>
    </xf>
    <xf numFmtId="0" fontId="13" fillId="8" borderId="2" xfId="0" applyNumberFormat="1" applyFont="1" applyFill="1" applyBorder="1" applyAlignment="1">
      <alignment vertical="center"/>
    </xf>
    <xf numFmtId="49" fontId="18" fillId="9" borderId="2" xfId="0" applyNumberFormat="1" applyFont="1" applyFill="1" applyBorder="1" applyAlignment="1">
      <alignment vertical="center"/>
    </xf>
    <xf numFmtId="0" fontId="13" fillId="9" borderId="2" xfId="0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</cellXfs>
  <cellStyles count="3">
    <cellStyle name="Normal" xfId="0" builtinId="0"/>
    <cellStyle name="Normal 2" xfId="1"/>
    <cellStyle name="Normal 3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333375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333375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06730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581025</xdr:colOff>
      <xdr:row>7</xdr:row>
      <xdr:rowOff>32084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581025</xdr:colOff>
      <xdr:row>7</xdr:row>
      <xdr:rowOff>32084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77"/>
  <sheetViews>
    <sheetView tabSelected="1" workbookViewId="0">
      <selection activeCell="K43" sqref="K43"/>
    </sheetView>
  </sheetViews>
  <sheetFormatPr baseColWidth="10" defaultColWidth="10.85546875" defaultRowHeight="11.25" customHeight="1"/>
  <cols>
    <col min="1" max="1" width="4.42578125" style="41" customWidth="1"/>
    <col min="2" max="2" width="16.7109375" style="41" customWidth="1"/>
    <col min="3" max="3" width="19.42578125" style="41" customWidth="1"/>
    <col min="4" max="4" width="9.42578125" style="41" customWidth="1"/>
    <col min="5" max="5" width="14.42578125" style="41" customWidth="1"/>
    <col min="6" max="6" width="11" style="41" customWidth="1"/>
    <col min="7" max="7" width="12.42578125" style="41" customWidth="1"/>
    <col min="8" max="213" width="10.85546875" style="41" customWidth="1"/>
    <col min="214" max="16384" width="10.85546875" style="42"/>
  </cols>
  <sheetData>
    <row r="1" spans="1:7" ht="15" customHeight="1">
      <c r="A1" s="40"/>
      <c r="B1" s="40"/>
      <c r="C1" s="40"/>
      <c r="D1" s="40"/>
      <c r="E1" s="40"/>
      <c r="F1" s="40"/>
      <c r="G1" s="40"/>
    </row>
    <row r="2" spans="1:7" ht="15" customHeight="1">
      <c r="A2" s="40"/>
      <c r="B2" s="40"/>
      <c r="C2" s="40"/>
      <c r="D2" s="40"/>
      <c r="E2" s="40"/>
      <c r="F2" s="40"/>
      <c r="G2" s="40"/>
    </row>
    <row r="3" spans="1:7" ht="15" customHeight="1">
      <c r="A3" s="40"/>
      <c r="B3" s="40"/>
      <c r="C3" s="40"/>
      <c r="D3" s="40"/>
      <c r="E3" s="40"/>
      <c r="F3" s="40"/>
      <c r="G3" s="40"/>
    </row>
    <row r="4" spans="1:7" ht="15" customHeight="1">
      <c r="A4" s="40"/>
      <c r="B4" s="40"/>
      <c r="C4" s="40"/>
      <c r="D4" s="40"/>
      <c r="E4" s="40"/>
      <c r="F4" s="40"/>
      <c r="G4" s="40"/>
    </row>
    <row r="5" spans="1:7" ht="15" customHeight="1">
      <c r="A5" s="40"/>
      <c r="B5" s="40"/>
      <c r="C5" s="40"/>
      <c r="D5" s="40"/>
      <c r="E5" s="40"/>
      <c r="F5" s="40"/>
      <c r="G5" s="40"/>
    </row>
    <row r="6" spans="1:7" ht="15" customHeight="1">
      <c r="A6" s="40"/>
      <c r="B6" s="40"/>
      <c r="C6" s="40"/>
      <c r="D6" s="40"/>
      <c r="E6" s="40"/>
      <c r="F6" s="40"/>
      <c r="G6" s="40"/>
    </row>
    <row r="7" spans="1:7" ht="15" customHeight="1">
      <c r="A7" s="40"/>
      <c r="B7" s="40"/>
      <c r="C7" s="40"/>
      <c r="D7" s="40"/>
      <c r="E7" s="40"/>
      <c r="F7" s="40"/>
      <c r="G7" s="40"/>
    </row>
    <row r="8" spans="1:7" ht="15" customHeight="1">
      <c r="A8" s="40"/>
      <c r="B8" s="40"/>
      <c r="C8" s="40"/>
      <c r="D8" s="40"/>
      <c r="E8" s="40"/>
      <c r="F8" s="40"/>
      <c r="G8" s="40"/>
    </row>
    <row r="9" spans="1:7" ht="12" customHeight="1">
      <c r="A9" s="40"/>
      <c r="B9" s="70" t="s">
        <v>0</v>
      </c>
      <c r="C9" s="23" t="s">
        <v>82</v>
      </c>
      <c r="D9" s="43"/>
      <c r="E9" s="111" t="s">
        <v>61</v>
      </c>
      <c r="F9" s="112"/>
      <c r="G9" s="24">
        <v>400</v>
      </c>
    </row>
    <row r="10" spans="1:7" ht="15">
      <c r="A10" s="40"/>
      <c r="B10" s="71" t="s">
        <v>1</v>
      </c>
      <c r="C10" s="25" t="s">
        <v>63</v>
      </c>
      <c r="D10" s="44"/>
      <c r="E10" s="113" t="s">
        <v>2</v>
      </c>
      <c r="F10" s="114"/>
      <c r="G10" s="26">
        <v>44531</v>
      </c>
    </row>
    <row r="11" spans="1:7" ht="15">
      <c r="A11" s="40"/>
      <c r="B11" s="71" t="s">
        <v>3</v>
      </c>
      <c r="C11" s="25" t="s">
        <v>60</v>
      </c>
      <c r="D11" s="44"/>
      <c r="E11" s="113" t="s">
        <v>81</v>
      </c>
      <c r="F11" s="114"/>
      <c r="G11" s="24">
        <v>1500</v>
      </c>
    </row>
    <row r="12" spans="1:7" ht="11.25" customHeight="1">
      <c r="A12" s="40"/>
      <c r="B12" s="71" t="s">
        <v>4</v>
      </c>
      <c r="C12" s="25" t="s">
        <v>64</v>
      </c>
      <c r="D12" s="44"/>
      <c r="E12" s="72" t="s">
        <v>5</v>
      </c>
      <c r="F12" s="73"/>
      <c r="G12" s="24">
        <f>G9*G11*1.19</f>
        <v>714000</v>
      </c>
    </row>
    <row r="13" spans="1:7" ht="11.25" customHeight="1">
      <c r="A13" s="40"/>
      <c r="B13" s="71" t="s">
        <v>6</v>
      </c>
      <c r="C13" s="25" t="s">
        <v>57</v>
      </c>
      <c r="D13" s="44"/>
      <c r="E13" s="113" t="s">
        <v>7</v>
      </c>
      <c r="F13" s="114"/>
      <c r="G13" s="23" t="s">
        <v>65</v>
      </c>
    </row>
    <row r="14" spans="1:7" ht="13.5" customHeight="1">
      <c r="A14" s="40"/>
      <c r="B14" s="71" t="s">
        <v>8</v>
      </c>
      <c r="C14" s="23" t="s">
        <v>58</v>
      </c>
      <c r="D14" s="44"/>
      <c r="E14" s="113" t="s">
        <v>9</v>
      </c>
      <c r="F14" s="114"/>
      <c r="G14" s="26">
        <v>44531</v>
      </c>
    </row>
    <row r="15" spans="1:7" ht="25.5" customHeight="1">
      <c r="A15" s="40"/>
      <c r="B15" s="71" t="s">
        <v>10</v>
      </c>
      <c r="C15" s="27">
        <v>44166</v>
      </c>
      <c r="D15" s="44"/>
      <c r="E15" s="115" t="s">
        <v>11</v>
      </c>
      <c r="F15" s="116"/>
      <c r="G15" s="28" t="s">
        <v>62</v>
      </c>
    </row>
    <row r="16" spans="1:7" ht="12" customHeight="1">
      <c r="A16" s="40"/>
      <c r="B16" s="45"/>
      <c r="C16" s="46"/>
      <c r="D16" s="43"/>
      <c r="E16" s="43"/>
      <c r="F16" s="43"/>
      <c r="G16" s="47"/>
    </row>
    <row r="17" spans="1:7" ht="12" customHeight="1">
      <c r="A17" s="40"/>
      <c r="B17" s="109" t="s">
        <v>83</v>
      </c>
      <c r="C17" s="110"/>
      <c r="D17" s="110"/>
      <c r="E17" s="110"/>
      <c r="F17" s="110"/>
      <c r="G17" s="110"/>
    </row>
    <row r="18" spans="1:7" ht="12" customHeight="1">
      <c r="A18" s="40"/>
      <c r="B18" s="43"/>
      <c r="C18" s="48"/>
      <c r="D18" s="48"/>
      <c r="E18" s="48"/>
      <c r="F18" s="43"/>
      <c r="G18" s="43"/>
    </row>
    <row r="19" spans="1:7" ht="12" customHeight="1">
      <c r="A19" s="40"/>
      <c r="B19" s="49" t="s">
        <v>12</v>
      </c>
      <c r="C19" s="50"/>
      <c r="D19" s="50"/>
      <c r="E19" s="50"/>
      <c r="F19" s="50"/>
      <c r="G19" s="50"/>
    </row>
    <row r="20" spans="1:7" ht="24" customHeight="1">
      <c r="A20" s="40"/>
      <c r="B20" s="74" t="s">
        <v>13</v>
      </c>
      <c r="C20" s="74" t="s">
        <v>14</v>
      </c>
      <c r="D20" s="74" t="s">
        <v>15</v>
      </c>
      <c r="E20" s="74" t="s">
        <v>16</v>
      </c>
      <c r="F20" s="74" t="s">
        <v>17</v>
      </c>
      <c r="G20" s="74" t="s">
        <v>18</v>
      </c>
    </row>
    <row r="21" spans="1:7" ht="15">
      <c r="A21" s="40"/>
      <c r="B21" s="29" t="s">
        <v>66</v>
      </c>
      <c r="C21" s="30" t="s">
        <v>19</v>
      </c>
      <c r="D21" s="30">
        <v>3</v>
      </c>
      <c r="E21" s="30" t="s">
        <v>67</v>
      </c>
      <c r="F21" s="31">
        <v>15000</v>
      </c>
      <c r="G21" s="32">
        <f>F21*D21</f>
        <v>45000</v>
      </c>
    </row>
    <row r="22" spans="1:7" ht="15">
      <c r="A22" s="40"/>
      <c r="B22" s="33" t="s">
        <v>68</v>
      </c>
      <c r="C22" s="30" t="s">
        <v>19</v>
      </c>
      <c r="D22" s="30">
        <v>1</v>
      </c>
      <c r="E22" s="30" t="s">
        <v>69</v>
      </c>
      <c r="F22" s="32">
        <v>25000</v>
      </c>
      <c r="G22" s="32">
        <f>F22*D22</f>
        <v>25000</v>
      </c>
    </row>
    <row r="23" spans="1:7" ht="12.75" customHeight="1">
      <c r="A23" s="40"/>
      <c r="B23" s="51" t="s">
        <v>20</v>
      </c>
      <c r="C23" s="52"/>
      <c r="D23" s="52"/>
      <c r="E23" s="52"/>
      <c r="F23" s="53"/>
      <c r="G23" s="54">
        <f>SUM(G21:G22)</f>
        <v>70000</v>
      </c>
    </row>
    <row r="24" spans="1:7" ht="12.75" customHeight="1">
      <c r="A24" s="40"/>
      <c r="B24" s="43"/>
      <c r="C24" s="43"/>
      <c r="D24" s="43"/>
      <c r="E24" s="43"/>
      <c r="F24" s="55"/>
      <c r="G24" s="55"/>
    </row>
    <row r="25" spans="1:7" ht="12.75" customHeight="1">
      <c r="A25" s="40"/>
      <c r="B25" s="49" t="s">
        <v>21</v>
      </c>
      <c r="C25" s="56"/>
      <c r="D25" s="56"/>
      <c r="E25" s="56"/>
      <c r="F25" s="50"/>
      <c r="G25" s="50"/>
    </row>
    <row r="26" spans="1:7" ht="24">
      <c r="A26" s="40"/>
      <c r="B26" s="75" t="s">
        <v>13</v>
      </c>
      <c r="C26" s="74" t="s">
        <v>14</v>
      </c>
      <c r="D26" s="74" t="s">
        <v>15</v>
      </c>
      <c r="E26" s="75" t="s">
        <v>16</v>
      </c>
      <c r="F26" s="74" t="s">
        <v>17</v>
      </c>
      <c r="G26" s="75" t="s">
        <v>18</v>
      </c>
    </row>
    <row r="27" spans="1:7" ht="12.75" customHeight="1">
      <c r="A27" s="40"/>
      <c r="B27" s="20"/>
      <c r="C27" s="14"/>
      <c r="D27" s="14"/>
      <c r="E27" s="14"/>
      <c r="F27" s="13"/>
      <c r="G27" s="13"/>
    </row>
    <row r="28" spans="1:7" ht="15">
      <c r="A28" s="40"/>
      <c r="B28" s="57" t="s">
        <v>22</v>
      </c>
      <c r="C28" s="58"/>
      <c r="D28" s="58"/>
      <c r="E28" s="58"/>
      <c r="F28" s="59"/>
      <c r="G28" s="60"/>
    </row>
    <row r="29" spans="1:7" ht="12.75" customHeight="1">
      <c r="A29" s="40"/>
      <c r="B29" s="43"/>
      <c r="C29" s="43"/>
      <c r="D29" s="43"/>
      <c r="E29" s="43"/>
      <c r="F29" s="55"/>
      <c r="G29" s="55"/>
    </row>
    <row r="30" spans="1:7" ht="12.75" customHeight="1">
      <c r="A30" s="40"/>
      <c r="B30" s="49" t="s">
        <v>23</v>
      </c>
      <c r="C30" s="56"/>
      <c r="D30" s="56"/>
      <c r="E30" s="56"/>
      <c r="F30" s="50"/>
      <c r="G30" s="50"/>
    </row>
    <row r="31" spans="1:7" ht="24">
      <c r="A31" s="40"/>
      <c r="B31" s="75" t="s">
        <v>13</v>
      </c>
      <c r="C31" s="75" t="s">
        <v>14</v>
      </c>
      <c r="D31" s="75" t="s">
        <v>15</v>
      </c>
      <c r="E31" s="75" t="s">
        <v>16</v>
      </c>
      <c r="F31" s="74" t="s">
        <v>17</v>
      </c>
      <c r="G31" s="75" t="s">
        <v>18</v>
      </c>
    </row>
    <row r="32" spans="1:7" ht="12.75" customHeight="1">
      <c r="A32" s="40"/>
      <c r="B32" s="21"/>
      <c r="C32" s="18"/>
      <c r="D32" s="18"/>
      <c r="E32" s="18"/>
      <c r="F32" s="19"/>
      <c r="G32" s="22"/>
    </row>
    <row r="33" spans="1:7" ht="12" customHeight="1">
      <c r="A33" s="40"/>
      <c r="B33" s="51" t="s">
        <v>24</v>
      </c>
      <c r="C33" s="52"/>
      <c r="D33" s="52"/>
      <c r="E33" s="52"/>
      <c r="F33" s="53"/>
      <c r="G33" s="54"/>
    </row>
    <row r="34" spans="1:7" ht="12" customHeight="1">
      <c r="A34" s="40"/>
      <c r="B34" s="43"/>
      <c r="C34" s="43"/>
      <c r="D34" s="43"/>
      <c r="E34" s="43"/>
      <c r="F34" s="55"/>
      <c r="G34" s="55"/>
    </row>
    <row r="35" spans="1:7" ht="15">
      <c r="A35" s="40"/>
      <c r="B35" s="49" t="s">
        <v>25</v>
      </c>
      <c r="C35" s="56"/>
      <c r="D35" s="56"/>
      <c r="E35" s="56"/>
      <c r="F35" s="50"/>
      <c r="G35" s="50"/>
    </row>
    <row r="36" spans="1:7" ht="24">
      <c r="A36" s="40"/>
      <c r="B36" s="74" t="s">
        <v>26</v>
      </c>
      <c r="C36" s="74" t="s">
        <v>27</v>
      </c>
      <c r="D36" s="74" t="s">
        <v>28</v>
      </c>
      <c r="E36" s="74" t="s">
        <v>16</v>
      </c>
      <c r="F36" s="74" t="s">
        <v>17</v>
      </c>
      <c r="G36" s="74" t="s">
        <v>18</v>
      </c>
    </row>
    <row r="37" spans="1:7" ht="15">
      <c r="A37" s="40"/>
      <c r="B37" s="35" t="s">
        <v>70</v>
      </c>
      <c r="C37" s="30" t="s">
        <v>71</v>
      </c>
      <c r="D37" s="34">
        <v>0.2</v>
      </c>
      <c r="E37" s="30" t="s">
        <v>67</v>
      </c>
      <c r="F37" s="36">
        <v>25000</v>
      </c>
      <c r="G37" s="37">
        <f>F37*D37*1.19</f>
        <v>5950</v>
      </c>
    </row>
    <row r="38" spans="1:7" ht="13.5" customHeight="1">
      <c r="A38" s="40"/>
      <c r="B38" s="38" t="s">
        <v>72</v>
      </c>
      <c r="C38" s="30" t="s">
        <v>71</v>
      </c>
      <c r="D38" s="34">
        <v>0.2</v>
      </c>
      <c r="E38" s="30" t="s">
        <v>73</v>
      </c>
      <c r="F38" s="39">
        <v>16980</v>
      </c>
      <c r="G38" s="37">
        <f t="shared" ref="G38:G40" si="0">F38*D38*1.19</f>
        <v>4041.24</v>
      </c>
    </row>
    <row r="39" spans="1:7" ht="12" customHeight="1">
      <c r="A39" s="40"/>
      <c r="B39" s="38" t="s">
        <v>77</v>
      </c>
      <c r="C39" s="34" t="s">
        <v>29</v>
      </c>
      <c r="D39" s="34">
        <v>2000</v>
      </c>
      <c r="E39" s="34" t="s">
        <v>75</v>
      </c>
      <c r="F39" s="36">
        <v>110</v>
      </c>
      <c r="G39" s="37">
        <f t="shared" si="0"/>
        <v>261800</v>
      </c>
    </row>
    <row r="40" spans="1:7" ht="12" customHeight="1">
      <c r="A40" s="40"/>
      <c r="B40" s="38" t="s">
        <v>76</v>
      </c>
      <c r="C40" s="30" t="s">
        <v>59</v>
      </c>
      <c r="D40" s="34">
        <v>0.2</v>
      </c>
      <c r="E40" s="30" t="s">
        <v>74</v>
      </c>
      <c r="F40" s="36">
        <v>15000</v>
      </c>
      <c r="G40" s="37">
        <f t="shared" si="0"/>
        <v>3570</v>
      </c>
    </row>
    <row r="41" spans="1:7" ht="12" customHeight="1">
      <c r="A41" s="40"/>
      <c r="B41" s="61" t="s">
        <v>30</v>
      </c>
      <c r="C41" s="62"/>
      <c r="D41" s="62"/>
      <c r="E41" s="62"/>
      <c r="F41" s="63"/>
      <c r="G41" s="64">
        <f>SUM(G37:G40)</f>
        <v>275361.24</v>
      </c>
    </row>
    <row r="42" spans="1:7" ht="12" customHeight="1">
      <c r="A42" s="40"/>
      <c r="B42" s="43"/>
      <c r="C42" s="43"/>
      <c r="D42" s="43"/>
      <c r="E42" s="65"/>
      <c r="F42" s="55"/>
      <c r="G42" s="55"/>
    </row>
    <row r="43" spans="1:7" ht="12.75" customHeight="1">
      <c r="A43" s="40"/>
      <c r="B43" s="49" t="s">
        <v>31</v>
      </c>
      <c r="C43" s="56"/>
      <c r="D43" s="56"/>
      <c r="E43" s="56"/>
      <c r="F43" s="50"/>
      <c r="G43" s="50"/>
    </row>
    <row r="44" spans="1:7" ht="12" customHeight="1">
      <c r="A44" s="40"/>
      <c r="B44" s="75" t="s">
        <v>32</v>
      </c>
      <c r="C44" s="74" t="s">
        <v>27</v>
      </c>
      <c r="D44" s="74" t="s">
        <v>28</v>
      </c>
      <c r="E44" s="75" t="s">
        <v>16</v>
      </c>
      <c r="F44" s="74" t="s">
        <v>17</v>
      </c>
      <c r="G44" s="75" t="s">
        <v>18</v>
      </c>
    </row>
    <row r="45" spans="1:7" ht="12.75" customHeight="1">
      <c r="A45" s="40"/>
      <c r="B45" s="15"/>
      <c r="C45" s="16"/>
      <c r="D45" s="16"/>
      <c r="E45" s="16"/>
      <c r="F45" s="17"/>
      <c r="G45" s="17"/>
    </row>
    <row r="46" spans="1:7" ht="12" customHeight="1">
      <c r="A46" s="40"/>
      <c r="B46" s="61" t="s">
        <v>33</v>
      </c>
      <c r="C46" s="62"/>
      <c r="D46" s="62"/>
      <c r="E46" s="62"/>
      <c r="F46" s="63"/>
      <c r="G46" s="64"/>
    </row>
    <row r="47" spans="1:7" ht="12.75" customHeight="1">
      <c r="A47" s="40"/>
      <c r="B47" s="43"/>
      <c r="C47" s="43"/>
      <c r="D47" s="43"/>
      <c r="E47" s="43"/>
      <c r="F47" s="55"/>
      <c r="G47" s="55"/>
    </row>
    <row r="48" spans="1:7" ht="15.6" customHeight="1">
      <c r="A48" s="40"/>
      <c r="B48" s="76" t="s">
        <v>34</v>
      </c>
      <c r="C48" s="77"/>
      <c r="D48" s="77"/>
      <c r="E48" s="77"/>
      <c r="F48" s="77"/>
      <c r="G48" s="78">
        <f>G23+G33+G41+G46+G28</f>
        <v>345361.24</v>
      </c>
    </row>
    <row r="49" spans="2:7" ht="11.25" customHeight="1">
      <c r="B49" s="79" t="s">
        <v>35</v>
      </c>
      <c r="C49" s="67"/>
      <c r="D49" s="67"/>
      <c r="E49" s="67"/>
      <c r="F49" s="67"/>
      <c r="G49" s="80">
        <f>G48*0.05</f>
        <v>17268.062000000002</v>
      </c>
    </row>
    <row r="50" spans="2:7" ht="11.25" customHeight="1">
      <c r="B50" s="81" t="s">
        <v>36</v>
      </c>
      <c r="C50" s="66"/>
      <c r="D50" s="66"/>
      <c r="E50" s="66"/>
      <c r="F50" s="66"/>
      <c r="G50" s="82">
        <f>G49+G48</f>
        <v>362629.30199999997</v>
      </c>
    </row>
    <row r="51" spans="2:7" ht="11.25" customHeight="1">
      <c r="B51" s="79" t="s">
        <v>37</v>
      </c>
      <c r="C51" s="67"/>
      <c r="D51" s="67"/>
      <c r="E51" s="67"/>
      <c r="F51" s="67"/>
      <c r="G51" s="80">
        <f>G12</f>
        <v>714000</v>
      </c>
    </row>
    <row r="52" spans="2:7" ht="11.25" customHeight="1">
      <c r="B52" s="83" t="s">
        <v>38</v>
      </c>
      <c r="C52" s="84"/>
      <c r="D52" s="84"/>
      <c r="E52" s="84"/>
      <c r="F52" s="84"/>
      <c r="G52" s="85">
        <f>G51-G50</f>
        <v>351370.69800000003</v>
      </c>
    </row>
    <row r="53" spans="2:7" ht="11.25" customHeight="1">
      <c r="B53" s="6" t="s">
        <v>39</v>
      </c>
      <c r="C53" s="7"/>
      <c r="D53" s="7"/>
      <c r="E53" s="7"/>
      <c r="F53" s="7"/>
      <c r="G53" s="3"/>
    </row>
    <row r="54" spans="2:7" ht="11.25" customHeight="1">
      <c r="B54" s="8"/>
      <c r="C54" s="7"/>
      <c r="D54" s="7"/>
      <c r="E54" s="7"/>
      <c r="F54" s="7"/>
      <c r="G54" s="3"/>
    </row>
    <row r="55" spans="2:7" ht="11.25" customHeight="1">
      <c r="B55" s="68" t="s">
        <v>40</v>
      </c>
      <c r="C55" s="5"/>
      <c r="D55" s="5"/>
      <c r="E55" s="5"/>
      <c r="F55" s="5"/>
      <c r="G55" s="3"/>
    </row>
    <row r="56" spans="2:7" ht="11.25" customHeight="1">
      <c r="B56" s="86" t="s">
        <v>41</v>
      </c>
      <c r="C56" s="87"/>
      <c r="D56" s="87"/>
      <c r="E56" s="87"/>
      <c r="F56" s="87"/>
      <c r="G56" s="88"/>
    </row>
    <row r="57" spans="2:7" ht="11.25" customHeight="1">
      <c r="B57" s="89" t="s">
        <v>42</v>
      </c>
      <c r="C57" s="5"/>
      <c r="D57" s="5"/>
      <c r="E57" s="5"/>
      <c r="F57" s="69"/>
      <c r="G57" s="90"/>
    </row>
    <row r="58" spans="2:7" ht="11.25" customHeight="1">
      <c r="B58" s="89" t="s">
        <v>43</v>
      </c>
      <c r="C58" s="5"/>
      <c r="D58" s="5"/>
      <c r="E58" s="5"/>
      <c r="F58" s="5"/>
      <c r="G58" s="90"/>
    </row>
    <row r="59" spans="2:7" ht="11.25" customHeight="1">
      <c r="B59" s="89" t="s">
        <v>44</v>
      </c>
      <c r="C59" s="5"/>
      <c r="D59" s="5"/>
      <c r="E59" s="5"/>
      <c r="F59" s="5"/>
      <c r="G59" s="90"/>
    </row>
    <row r="60" spans="2:7" ht="11.25" customHeight="1">
      <c r="B60" s="89" t="s">
        <v>45</v>
      </c>
      <c r="C60" s="5"/>
      <c r="D60" s="5"/>
      <c r="E60" s="5"/>
      <c r="F60" s="5"/>
      <c r="G60" s="90"/>
    </row>
    <row r="61" spans="2:7" ht="11.25" customHeight="1">
      <c r="B61" s="91" t="s">
        <v>46</v>
      </c>
      <c r="C61" s="92"/>
      <c r="D61" s="92"/>
      <c r="E61" s="92"/>
      <c r="F61" s="92"/>
      <c r="G61" s="93"/>
    </row>
    <row r="62" spans="2:7" ht="11.25" customHeight="1">
      <c r="B62" s="10"/>
      <c r="C62" s="5"/>
      <c r="D62" s="5"/>
      <c r="E62" s="5"/>
      <c r="F62" s="5"/>
      <c r="G62" s="3"/>
    </row>
    <row r="63" spans="2:7" ht="11.25" customHeight="1">
      <c r="B63" s="107" t="s">
        <v>47</v>
      </c>
      <c r="C63" s="108"/>
      <c r="D63" s="94"/>
      <c r="E63" s="1"/>
      <c r="F63" s="1"/>
      <c r="G63" s="3"/>
    </row>
    <row r="64" spans="2:7" ht="11.25" customHeight="1">
      <c r="B64" s="95" t="s">
        <v>32</v>
      </c>
      <c r="C64" s="95" t="s">
        <v>48</v>
      </c>
      <c r="D64" s="96" t="s">
        <v>49</v>
      </c>
      <c r="E64" s="1"/>
      <c r="F64" s="1"/>
      <c r="G64" s="3"/>
    </row>
    <row r="65" spans="2:7" ht="11.25" customHeight="1">
      <c r="B65" s="97" t="s">
        <v>50</v>
      </c>
      <c r="C65" s="98">
        <f>+G23</f>
        <v>70000</v>
      </c>
      <c r="D65" s="99">
        <f>+C65/C71</f>
        <v>0.19303459376815613</v>
      </c>
      <c r="E65" s="1"/>
      <c r="F65" s="1"/>
      <c r="G65" s="3"/>
    </row>
    <row r="66" spans="2:7" ht="11.25" customHeight="1">
      <c r="B66" s="97" t="s">
        <v>51</v>
      </c>
      <c r="C66" s="100">
        <f>+G28</f>
        <v>0</v>
      </c>
      <c r="D66" s="99">
        <f>+C66/C71</f>
        <v>0</v>
      </c>
      <c r="E66" s="1"/>
      <c r="F66" s="1"/>
      <c r="G66" s="3"/>
    </row>
    <row r="67" spans="2:7" ht="11.25" customHeight="1">
      <c r="B67" s="97" t="s">
        <v>52</v>
      </c>
      <c r="C67" s="98">
        <f>+G33</f>
        <v>0</v>
      </c>
      <c r="D67" s="99">
        <f>(C67/C71)</f>
        <v>0</v>
      </c>
      <c r="E67" s="1"/>
      <c r="F67" s="1"/>
      <c r="G67" s="3"/>
    </row>
    <row r="68" spans="2:7" ht="11.25" customHeight="1">
      <c r="B68" s="97" t="s">
        <v>26</v>
      </c>
      <c r="C68" s="98">
        <f>+G41</f>
        <v>275361.24</v>
      </c>
      <c r="D68" s="99">
        <f>(C68/C71)</f>
        <v>0.75934635861279631</v>
      </c>
      <c r="E68" s="1"/>
      <c r="F68" s="1"/>
      <c r="G68" s="3"/>
    </row>
    <row r="69" spans="2:7" ht="11.25" customHeight="1">
      <c r="B69" s="97" t="s">
        <v>53</v>
      </c>
      <c r="C69" s="101">
        <f>+G46</f>
        <v>0</v>
      </c>
      <c r="D69" s="99">
        <f>(C69/C71)</f>
        <v>0</v>
      </c>
      <c r="E69" s="2"/>
      <c r="F69" s="2"/>
      <c r="G69" s="3"/>
    </row>
    <row r="70" spans="2:7" ht="11.25" customHeight="1">
      <c r="B70" s="97" t="s">
        <v>54</v>
      </c>
      <c r="C70" s="101">
        <f>+G49</f>
        <v>17268.062000000002</v>
      </c>
      <c r="D70" s="99">
        <f>(C70/C71)</f>
        <v>4.761904761904763E-2</v>
      </c>
      <c r="E70" s="2"/>
      <c r="F70" s="2"/>
      <c r="G70" s="3"/>
    </row>
    <row r="71" spans="2:7" ht="11.25" customHeight="1">
      <c r="B71" s="95" t="s">
        <v>55</v>
      </c>
      <c r="C71" s="102">
        <f>SUM(C65:C70)</f>
        <v>362629.30199999997</v>
      </c>
      <c r="D71" s="103">
        <f>SUM(D65:D70)</f>
        <v>1</v>
      </c>
      <c r="E71" s="2"/>
      <c r="F71" s="2"/>
      <c r="G71" s="3"/>
    </row>
    <row r="72" spans="2:7" ht="11.25" customHeight="1">
      <c r="B72" s="8"/>
      <c r="C72" s="7"/>
      <c r="D72" s="7"/>
      <c r="E72" s="7"/>
      <c r="F72" s="7"/>
      <c r="G72" s="3"/>
    </row>
    <row r="73" spans="2:7" ht="11.25" customHeight="1">
      <c r="B73" s="9"/>
      <c r="C73" s="7"/>
      <c r="D73" s="7"/>
      <c r="E73" s="7"/>
      <c r="F73" s="7"/>
      <c r="G73" s="3"/>
    </row>
    <row r="74" spans="2:7" ht="11.25" customHeight="1">
      <c r="B74" s="104"/>
      <c r="C74" s="105" t="s">
        <v>79</v>
      </c>
      <c r="D74" s="104"/>
      <c r="E74" s="104"/>
      <c r="F74" s="2"/>
      <c r="G74" s="3"/>
    </row>
    <row r="75" spans="2:7" ht="11.25" customHeight="1">
      <c r="B75" s="95" t="s">
        <v>78</v>
      </c>
      <c r="C75" s="106">
        <v>200</v>
      </c>
      <c r="D75" s="106">
        <v>250</v>
      </c>
      <c r="E75" s="106">
        <v>260</v>
      </c>
      <c r="F75" s="12"/>
      <c r="G75" s="4"/>
    </row>
    <row r="76" spans="2:7" ht="11.25" customHeight="1">
      <c r="B76" s="95" t="s">
        <v>80</v>
      </c>
      <c r="C76" s="102">
        <f>(G50/C75)</f>
        <v>1813.1465099999998</v>
      </c>
      <c r="D76" s="102">
        <f>(G50/D75)</f>
        <v>1450.5172079999998</v>
      </c>
      <c r="E76" s="102">
        <f>(G50/E75)</f>
        <v>1394.7280846153844</v>
      </c>
      <c r="F76" s="12"/>
      <c r="G76" s="4"/>
    </row>
    <row r="77" spans="2:7" ht="11.25" customHeight="1">
      <c r="B77" s="11" t="s">
        <v>56</v>
      </c>
      <c r="C77" s="5"/>
      <c r="D77" s="5"/>
      <c r="E77" s="5"/>
      <c r="F77" s="5"/>
      <c r="G77" s="5"/>
    </row>
  </sheetData>
  <mergeCells count="8">
    <mergeCell ref="B63:C63"/>
    <mergeCell ref="B17:G17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34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ovinos</vt:lpstr>
      <vt:lpstr>ovinos!Área_de_impresión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Claudio</cp:lastModifiedBy>
  <dcterms:created xsi:type="dcterms:W3CDTF">2020-11-27T12:49:26Z</dcterms:created>
  <dcterms:modified xsi:type="dcterms:W3CDTF">2021-02-22T01:38:20Z</dcterms:modified>
</cp:coreProperties>
</file>